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codeName="DieseArbeitsmappe" defaultThemeVersion="124226"/>
  <mc:AlternateContent xmlns:mc="http://schemas.openxmlformats.org/markup-compatibility/2006">
    <mc:Choice Requires="x15">
      <x15ac:absPath xmlns:x15ac="http://schemas.microsoft.com/office/spreadsheetml/2010/11/ac" url="H:\Documents\Düngung\DVO\Neuregelung 2017\Excel-rechner LLH\Anlage 5\"/>
    </mc:Choice>
  </mc:AlternateContent>
  <xr:revisionPtr revIDLastSave="0" documentId="8_{4A429326-8998-4B1C-802D-FC6183727F69}" xr6:coauthVersionLast="47" xr6:coauthVersionMax="47" xr10:uidLastSave="{00000000-0000-0000-0000-000000000000}"/>
  <bookViews>
    <workbookView xWindow="2240" yWindow="2240" windowWidth="14400" windowHeight="8210" tabRatio="759" xr2:uid="{00000000-000D-0000-FFFF-FFFF00000000}"/>
  </bookViews>
  <sheets>
    <sheet name="Anlage 5" sheetId="82" r:id="rId1"/>
    <sheet name="Berechnung Kontrollwert 170" sheetId="83" r:id="rId2"/>
  </sheets>
  <definedNames>
    <definedName name="Abdeckung">#REF!</definedName>
    <definedName name="Abdeckung_Tab">#REF!</definedName>
    <definedName name="_xlnm.Print_Area" localSheetId="1">'Berechnung Kontrollwert 170'!$A$1:$N$69</definedName>
    <definedName name="DruckNA">INDIRECT(#REF!)</definedName>
    <definedName name="Dungart">'Berechnung Kontrollwert 170'!$AF$11:$AF$12</definedName>
    <definedName name="Dünger_Formen">#REF!</definedName>
    <definedName name="eigene_Dünger">'Berechnung Kontrollwert 170'!$AG$42:$AG$47</definedName>
    <definedName name="Gehalte_Duenger">#REF!</definedName>
    <definedName name="GrünlandP">#REF!</definedName>
    <definedName name="Humus">#REF!</definedName>
    <definedName name="HumusG">#REF!</definedName>
    <definedName name="Kultur_SK_P">#REF!</definedName>
    <definedName name="Kulturen">#REF!</definedName>
    <definedName name="KulturenG">#REF!</definedName>
    <definedName name="KulturP">#REF!</definedName>
    <definedName name="LeguminoseG">#REF!</definedName>
    <definedName name="LeguminosenA">#REF!</definedName>
    <definedName name="min_Dünger">#REF!</definedName>
    <definedName name="N_Vorfrucht_Abschlag_SK">#REF!</definedName>
    <definedName name="NSollA">#REF!</definedName>
    <definedName name="NSollG">#REF!</definedName>
    <definedName name="NSollHumus">#REF!</definedName>
    <definedName name="NSollHumusG">#REF!</definedName>
    <definedName name="NSollLegAF">#REF!</definedName>
    <definedName name="NSollLegGL">#REF!</definedName>
    <definedName name="NSollSK">#REF!</definedName>
    <definedName name="NSollVF">#REF!</definedName>
    <definedName name="NSollZF">#REF!</definedName>
    <definedName name="Nutztierdaten">'Berechnung Kontrollwert 170'!$U$12:$AE$152</definedName>
    <definedName name="Nutztiereliste">'Berechnung Kontrollwert 170'!$U$12:$U$153</definedName>
    <definedName name="org_Dünger">#REF!</definedName>
    <definedName name="org_Düngerliste">'Berechnung Kontrollwert 170'!$AG$9:$AG$47</definedName>
    <definedName name="organische_Dünger">'Berechnung Kontrollwert 170'!$AG$9:$AZ$47</definedName>
    <definedName name="PSollA">#REF!</definedName>
    <definedName name="PSollG">#REF!</definedName>
    <definedName name="PSollSK">#REF!</definedName>
    <definedName name="Sonderkulturen">#REF!</definedName>
    <definedName name="Vorfrucht">#REF!</definedName>
    <definedName name="Vorfrucht_SK">#REF!</definedName>
    <definedName name="Weideanteil">'Berechnung Kontrollwert 170'!$AF$14:$AF$24</definedName>
    <definedName name="Zwischenfruc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82" l="1"/>
  <c r="C34" i="82"/>
  <c r="G6" i="83" l="1"/>
  <c r="G5" i="83"/>
  <c r="D4" i="83"/>
  <c r="G4" i="83"/>
  <c r="L5" i="83"/>
  <c r="J53" i="83"/>
  <c r="I53" i="83"/>
  <c r="H53" i="83"/>
  <c r="G53" i="83"/>
  <c r="L52" i="83"/>
  <c r="K52" i="83"/>
  <c r="J52" i="83"/>
  <c r="I52" i="83"/>
  <c r="H52" i="83"/>
  <c r="G52" i="83"/>
  <c r="L51" i="83"/>
  <c r="K51" i="83"/>
  <c r="J51" i="83"/>
  <c r="I51" i="83"/>
  <c r="H51" i="83"/>
  <c r="G51" i="83"/>
  <c r="L50" i="83"/>
  <c r="K50" i="83"/>
  <c r="J50" i="83"/>
  <c r="I50" i="83"/>
  <c r="H50" i="83"/>
  <c r="G50" i="83"/>
  <c r="L49" i="83"/>
  <c r="K49" i="83"/>
  <c r="J49" i="83"/>
  <c r="I49" i="83"/>
  <c r="H49" i="83"/>
  <c r="G49" i="83"/>
  <c r="L48" i="83"/>
  <c r="K48" i="83"/>
  <c r="J48" i="83"/>
  <c r="I48" i="83"/>
  <c r="H48" i="83"/>
  <c r="G48" i="83"/>
  <c r="AP47" i="83"/>
  <c r="AO47" i="83"/>
  <c r="AN47" i="83"/>
  <c r="AM47" i="83"/>
  <c r="AK47" i="83"/>
  <c r="AJ47" i="83"/>
  <c r="AI47" i="83"/>
  <c r="AH47" i="83"/>
  <c r="AG47" i="83"/>
  <c r="L47" i="83"/>
  <c r="K47" i="83"/>
  <c r="J47" i="83"/>
  <c r="I47" i="83"/>
  <c r="H47" i="83"/>
  <c r="G47" i="83"/>
  <c r="AP46" i="83"/>
  <c r="AO46" i="83"/>
  <c r="AN46" i="83"/>
  <c r="AM46" i="83"/>
  <c r="AK46" i="83"/>
  <c r="AJ46" i="83"/>
  <c r="AI46" i="83"/>
  <c r="AH46" i="83"/>
  <c r="AG46" i="83"/>
  <c r="L46" i="83"/>
  <c r="K46" i="83"/>
  <c r="J46" i="83"/>
  <c r="I46" i="83"/>
  <c r="H46" i="83"/>
  <c r="G46" i="83"/>
  <c r="AP45" i="83"/>
  <c r="AO45" i="83"/>
  <c r="AN45" i="83"/>
  <c r="AM45" i="83"/>
  <c r="AK45" i="83"/>
  <c r="AJ45" i="83"/>
  <c r="AI45" i="83"/>
  <c r="AH45" i="83"/>
  <c r="AG45" i="83"/>
  <c r="L45" i="83"/>
  <c r="K45" i="83"/>
  <c r="J45" i="83"/>
  <c r="I45" i="83"/>
  <c r="H45" i="83"/>
  <c r="G45" i="83"/>
  <c r="AP44" i="83"/>
  <c r="AO44" i="83"/>
  <c r="AN44" i="83"/>
  <c r="AM44" i="83"/>
  <c r="AK44" i="83"/>
  <c r="AJ44" i="83"/>
  <c r="AI44" i="83"/>
  <c r="AH44" i="83"/>
  <c r="AG44" i="83"/>
  <c r="L44" i="83"/>
  <c r="K44" i="83"/>
  <c r="J44" i="83"/>
  <c r="I44" i="83"/>
  <c r="H44" i="83"/>
  <c r="G44" i="83"/>
  <c r="AP43" i="83"/>
  <c r="AO43" i="83"/>
  <c r="AN43" i="83"/>
  <c r="AM43" i="83"/>
  <c r="AK43" i="83"/>
  <c r="AJ43" i="83"/>
  <c r="AI43" i="83"/>
  <c r="AH43" i="83"/>
  <c r="AG43" i="83"/>
  <c r="K43" i="83"/>
  <c r="H43" i="83"/>
  <c r="J43" i="83" s="1"/>
  <c r="G43" i="83"/>
  <c r="I43" i="83" s="1"/>
  <c r="AP42" i="83"/>
  <c r="AO42" i="83"/>
  <c r="AN42" i="83"/>
  <c r="AM42" i="83"/>
  <c r="AK42" i="83"/>
  <c r="AJ42" i="83"/>
  <c r="AI42" i="83"/>
  <c r="AH42" i="83"/>
  <c r="AG42" i="83"/>
  <c r="AS41" i="83"/>
  <c r="AR41" i="83"/>
  <c r="AS40" i="83"/>
  <c r="AR40" i="83"/>
  <c r="AS39" i="83"/>
  <c r="AR39" i="83"/>
  <c r="AS38" i="83"/>
  <c r="AR38" i="83"/>
  <c r="AS37" i="83"/>
  <c r="AR37" i="83"/>
  <c r="L37" i="83"/>
  <c r="K37" i="83"/>
  <c r="J37" i="83"/>
  <c r="I37" i="83"/>
  <c r="H37" i="83"/>
  <c r="G37" i="83"/>
  <c r="AS36" i="83"/>
  <c r="AR36" i="83"/>
  <c r="L36" i="83"/>
  <c r="K36" i="83"/>
  <c r="J36" i="83"/>
  <c r="I36" i="83"/>
  <c r="H36" i="83"/>
  <c r="G36" i="83"/>
  <c r="AS35" i="83"/>
  <c r="AR35" i="83"/>
  <c r="L35" i="83"/>
  <c r="K35" i="83"/>
  <c r="J35" i="83"/>
  <c r="I35" i="83"/>
  <c r="H35" i="83"/>
  <c r="G35" i="83"/>
  <c r="AS34" i="83"/>
  <c r="AR34" i="83"/>
  <c r="L34" i="83"/>
  <c r="K34" i="83"/>
  <c r="J34" i="83"/>
  <c r="I34" i="83"/>
  <c r="H34" i="83"/>
  <c r="G34" i="83"/>
  <c r="AS33" i="83"/>
  <c r="AR33" i="83"/>
  <c r="L33" i="83"/>
  <c r="K33" i="83"/>
  <c r="J33" i="83"/>
  <c r="I33" i="83"/>
  <c r="H33" i="83"/>
  <c r="G33" i="83"/>
  <c r="AS32" i="83"/>
  <c r="AR32" i="83"/>
  <c r="L32" i="83"/>
  <c r="K32" i="83"/>
  <c r="J32" i="83"/>
  <c r="I32" i="83"/>
  <c r="H32" i="83"/>
  <c r="G32" i="83"/>
  <c r="AS31" i="83"/>
  <c r="AR31" i="83"/>
  <c r="L31" i="83"/>
  <c r="K31" i="83"/>
  <c r="J31" i="83"/>
  <c r="I31" i="83"/>
  <c r="H31" i="83"/>
  <c r="G31" i="83"/>
  <c r="AS30" i="83"/>
  <c r="AR30" i="83"/>
  <c r="L30" i="83"/>
  <c r="K30" i="83"/>
  <c r="J30" i="83"/>
  <c r="I30" i="83"/>
  <c r="H30" i="83"/>
  <c r="G30" i="83"/>
  <c r="AS29" i="83"/>
  <c r="AR29" i="83"/>
  <c r="K29" i="83"/>
  <c r="H29" i="83"/>
  <c r="J29" i="83" s="1"/>
  <c r="G29" i="83"/>
  <c r="I29" i="83" s="1"/>
  <c r="AS28" i="83"/>
  <c r="AR28" i="83"/>
  <c r="K28" i="83"/>
  <c r="H28" i="83"/>
  <c r="J28" i="83" s="1"/>
  <c r="G28" i="83"/>
  <c r="I28" i="83" s="1"/>
  <c r="AS27" i="83"/>
  <c r="AR27" i="83"/>
  <c r="AS26" i="83"/>
  <c r="AR26" i="83"/>
  <c r="AS25" i="83"/>
  <c r="AR25" i="83"/>
  <c r="AS24" i="83"/>
  <c r="AR24" i="83"/>
  <c r="AS23" i="83"/>
  <c r="AR23" i="83"/>
  <c r="AS22" i="83"/>
  <c r="AR22" i="83"/>
  <c r="AS21" i="83"/>
  <c r="AR21" i="83"/>
  <c r="AS20" i="83"/>
  <c r="AR20" i="83"/>
  <c r="AS19" i="83"/>
  <c r="AR19" i="83"/>
  <c r="L19" i="83"/>
  <c r="N19" i="83" s="1"/>
  <c r="P19" i="83" s="1"/>
  <c r="K19" i="83"/>
  <c r="M19" i="83" s="1"/>
  <c r="I19" i="83"/>
  <c r="J19" i="83" s="1"/>
  <c r="AS18" i="83"/>
  <c r="AR18" i="83"/>
  <c r="L18" i="83"/>
  <c r="N18" i="83" s="1"/>
  <c r="P18" i="83" s="1"/>
  <c r="K18" i="83"/>
  <c r="M18" i="83" s="1"/>
  <c r="Q18" i="83" s="1"/>
  <c r="I18" i="83"/>
  <c r="J18" i="83" s="1"/>
  <c r="AS17" i="83"/>
  <c r="AR17" i="83"/>
  <c r="L17" i="83"/>
  <c r="N17" i="83" s="1"/>
  <c r="P17" i="83" s="1"/>
  <c r="K17" i="83"/>
  <c r="M17" i="83" s="1"/>
  <c r="Q17" i="83" s="1"/>
  <c r="I17" i="83"/>
  <c r="J17" i="83" s="1"/>
  <c r="AS16" i="83"/>
  <c r="AR16" i="83"/>
  <c r="L16" i="83"/>
  <c r="N16" i="83" s="1"/>
  <c r="P16" i="83" s="1"/>
  <c r="K16" i="83"/>
  <c r="M16" i="83" s="1"/>
  <c r="Q16" i="83" s="1"/>
  <c r="I16" i="83"/>
  <c r="J16" i="83" s="1"/>
  <c r="AS15" i="83"/>
  <c r="AR15" i="83"/>
  <c r="L15" i="83"/>
  <c r="N15" i="83" s="1"/>
  <c r="P15" i="83" s="1"/>
  <c r="K15" i="83"/>
  <c r="M15" i="83" s="1"/>
  <c r="Q15" i="83" s="1"/>
  <c r="I15" i="83"/>
  <c r="J15" i="83" s="1"/>
  <c r="AS14" i="83"/>
  <c r="AR14" i="83"/>
  <c r="L14" i="83"/>
  <c r="N14" i="83" s="1"/>
  <c r="P14" i="83" s="1"/>
  <c r="K14" i="83"/>
  <c r="M14" i="83" s="1"/>
  <c r="Q14" i="83" s="1"/>
  <c r="I14" i="83"/>
  <c r="J14" i="83" s="1"/>
  <c r="AS13" i="83"/>
  <c r="AR13" i="83"/>
  <c r="L13" i="83"/>
  <c r="N13" i="83" s="1"/>
  <c r="P13" i="83" s="1"/>
  <c r="K13" i="83"/>
  <c r="M13" i="83" s="1"/>
  <c r="O13" i="83" s="1"/>
  <c r="I13" i="83"/>
  <c r="J13" i="83" s="1"/>
  <c r="AS12" i="83"/>
  <c r="AR12" i="83"/>
  <c r="L12" i="83"/>
  <c r="N12" i="83" s="1"/>
  <c r="P12" i="83" s="1"/>
  <c r="K12" i="83"/>
  <c r="M12" i="83" s="1"/>
  <c r="O12" i="83" s="1"/>
  <c r="I12" i="83"/>
  <c r="J12" i="83" s="1"/>
  <c r="AS11" i="83"/>
  <c r="AR11" i="83"/>
  <c r="L11" i="83"/>
  <c r="N11" i="83" s="1"/>
  <c r="P11" i="83" s="1"/>
  <c r="K11" i="83"/>
  <c r="M11" i="83" s="1"/>
  <c r="Q11" i="83" s="1"/>
  <c r="I11" i="83"/>
  <c r="J11" i="83" s="1"/>
  <c r="AS10" i="83"/>
  <c r="AR10" i="83"/>
  <c r="L10" i="83"/>
  <c r="N10" i="83" s="1"/>
  <c r="P10" i="83" s="1"/>
  <c r="K10" i="83"/>
  <c r="M10" i="83" s="1"/>
  <c r="I10" i="83"/>
  <c r="AS9" i="83"/>
  <c r="AR9" i="83"/>
  <c r="L29" i="83" l="1"/>
  <c r="L43" i="83"/>
  <c r="L53" i="83" s="1"/>
  <c r="L57" i="83" s="1"/>
  <c r="L28" i="83"/>
  <c r="L38" i="83" s="1"/>
  <c r="L56" i="83" s="1"/>
  <c r="O19" i="83"/>
  <c r="Q19" i="83"/>
  <c r="O10" i="83"/>
  <c r="Q10" i="83"/>
  <c r="P20" i="83"/>
  <c r="L23" i="83" s="1"/>
  <c r="O17" i="83"/>
  <c r="O11" i="83"/>
  <c r="Q13" i="83"/>
  <c r="Q12" i="83"/>
  <c r="O18" i="83"/>
  <c r="O16" i="83"/>
  <c r="O15" i="83"/>
  <c r="O14" i="83"/>
  <c r="J10" i="83" l="1"/>
  <c r="J20" i="83" s="1"/>
  <c r="L55" i="83" s="1"/>
  <c r="L58" i="83" s="1"/>
  <c r="Q20" i="83"/>
  <c r="K23" i="83" s="1"/>
  <c r="O20" i="83"/>
  <c r="E32" i="82" l="1"/>
  <c r="C32" i="82"/>
  <c r="L6" i="83" l="1"/>
  <c r="L59" i="83" s="1"/>
  <c r="L60" i="83" s="1"/>
  <c r="C33" i="8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9D199A6-3EF9-47EE-9DA9-2CF45174C56C}" keepAlive="1" name="Abfrage - Tabelle1" description="Verbindung mit der Abfrage 'Tabelle1' in der Arbeitsmappe." type="5" refreshedVersion="0" background="1">
    <dbPr connection="Provider=Microsoft.Mashup.OleDb.1;Data Source=$Workbook$;Location=Tabelle1;Extended Properties=&quot;&quot;" command="SELECT * FROM [Tabelle1]"/>
  </connection>
</connections>
</file>

<file path=xl/sharedStrings.xml><?xml version="1.0" encoding="utf-8"?>
<sst xmlns="http://schemas.openxmlformats.org/spreadsheetml/2006/main" count="405" uniqueCount="293">
  <si>
    <t>ha</t>
  </si>
  <si>
    <t>N</t>
  </si>
  <si>
    <t>TS</t>
  </si>
  <si>
    <t>MgO</t>
  </si>
  <si>
    <t>%</t>
  </si>
  <si>
    <t>Rindermist</t>
  </si>
  <si>
    <t>Schweinemist</t>
  </si>
  <si>
    <t>Mischmist</t>
  </si>
  <si>
    <t>Schaf/Ziegenmist</t>
  </si>
  <si>
    <t>Pferdemist</t>
  </si>
  <si>
    <t>Geflügelmist &gt;40% TS</t>
  </si>
  <si>
    <t>Biogasgülle, fest</t>
  </si>
  <si>
    <t>Kompost</t>
  </si>
  <si>
    <t>Bioabfallkompost</t>
  </si>
  <si>
    <t>Grüngutkompost</t>
  </si>
  <si>
    <t>Klärschlammkompost</t>
  </si>
  <si>
    <t>Klärschlamm, 0-5 % TS</t>
  </si>
  <si>
    <t>Klärschlamm, 5-10% TS</t>
  </si>
  <si>
    <t>Klärschlamm, 10-20% TS</t>
  </si>
  <si>
    <t>Klärschlamm, 20-30% TS</t>
  </si>
  <si>
    <t>Klärschlamm, 30-40% TS</t>
  </si>
  <si>
    <t>Klärschlamm, 40-80% TS</t>
  </si>
  <si>
    <t>Klärschlamm, &gt; 80% TS</t>
  </si>
  <si>
    <t>Bemerkung</t>
  </si>
  <si>
    <t>Gesamt</t>
  </si>
  <si>
    <t>€/dt</t>
  </si>
  <si>
    <t>kg</t>
  </si>
  <si>
    <t>Geflügelmist &lt;40% TS</t>
  </si>
  <si>
    <t>Gülle</t>
  </si>
  <si>
    <t>Rindergülle</t>
  </si>
  <si>
    <t>Schweinegülle</t>
  </si>
  <si>
    <t>Milchviehgülle</t>
  </si>
  <si>
    <t>Jungvieh/Bullengülle</t>
  </si>
  <si>
    <t>Sauen/Ferkelgülle</t>
  </si>
  <si>
    <t>Mischgülle</t>
  </si>
  <si>
    <t>Biogasgülle</t>
  </si>
  <si>
    <t xml:space="preserve">Eingabe auf dem Tabllenblatt </t>
  </si>
  <si>
    <t>Strasse</t>
  </si>
  <si>
    <t>PLZ, Ort</t>
  </si>
  <si>
    <t>PI Ident</t>
  </si>
  <si>
    <t>Größe des Betriebes in Hektar 
landwirtschaftlich genutzter Fläche:</t>
  </si>
  <si>
    <t>Beginn des Düngejahres:</t>
  </si>
  <si>
    <t>Ende des Düngejahres:</t>
  </si>
  <si>
    <t xml:space="preserve">Datum der Erstellung: </t>
  </si>
  <si>
    <t>Gesamtbetrieblicher Düngebedarf:</t>
  </si>
  <si>
    <t>Erfassung der im Betrieb aufgebrachten Nährstoffe Gesamtbetrieb</t>
  </si>
  <si>
    <t>kg N</t>
  </si>
  <si>
    <t>Einheit</t>
  </si>
  <si>
    <t>Datenherkunft</t>
  </si>
  <si>
    <t>Mineralische Düngemittel</t>
  </si>
  <si>
    <t>Die Summe aller im Düngejahr eingesetzten stickstoff- und phosphorhaltigen Nährstoffe aus mineralischen Düngemittel</t>
  </si>
  <si>
    <t>Wirtschaftsdünger tierischer Herkunft</t>
  </si>
  <si>
    <t>davon anrechenbarer (verfügbarer) Stickstoff</t>
  </si>
  <si>
    <t>Weidehaltung</t>
  </si>
  <si>
    <t>Sonstige organische Düngemittel</t>
  </si>
  <si>
    <t>Die Summe aller im Düngejahr eingesetzten stickstoff- und phosphorhaltigen Nährstoffe aus sonstigen organischen Düngemitteln</t>
  </si>
  <si>
    <t>davon verfügbarer Stickstoff</t>
  </si>
  <si>
    <t>Bodenhilfsstoffe</t>
  </si>
  <si>
    <t>Die Summe aller im Düngejahr eingesetzten stickstoff- 
und phosphorhaltigen Nährstoffe aus Bodenhilfsstoffen</t>
  </si>
  <si>
    <t>Kultursubstrate</t>
  </si>
  <si>
    <t>Die Summe aller im Düngejahr eingesetzten stickstoff- 
und phosphorhaltigen Nährstoffe aus Kultursubstraten</t>
  </si>
  <si>
    <t>Pflanzenhilfsmittel</t>
  </si>
  <si>
    <t>Die Summe aller im Düngejahr eingesetzten stickstoff- 
und phosphorhaltigen Närstoffe aus Pflanzenhilfsmitteln</t>
  </si>
  <si>
    <t>Abfälle zur Beseitigung (§ 28 Absatz 2 oder 3 KrWG)</t>
  </si>
  <si>
    <t>Stickstoffbindung durch Leguminosen</t>
  </si>
  <si>
    <t>Sonstige</t>
  </si>
  <si>
    <t>Summe Gesamtstickstoff</t>
  </si>
  <si>
    <t>Summe aus: 1, 2, 5, 7, 8, 9, 10, 12</t>
  </si>
  <si>
    <t>Summe Gesamtstickstoff in kg N pro ha landwirtschaftlich genutzter Fläche nach § 6 Absatz 4</t>
  </si>
  <si>
    <t>Summe verfügbarer Stickstoff</t>
  </si>
  <si>
    <t>Die Aufbringung von Nährstoffen über Weideexkremente wird bereits bei der Düngebedarfsermittlung berücksichtigt (Anlage 4, Tabelle 8 in Verbindung mit Tabelle 9 Vorbemerkungen 1 und 2)</t>
  </si>
  <si>
    <t>Die Summe des pflanzenverfügbaren Stickstoffs aller stickstoffhaltigen Wirtschaftsdünger tierrrischen Ursprungs</t>
  </si>
  <si>
    <t>Die Summe des pflanzenverfügbaren Stickstoffs aller stickstoffhaltigen sonstiger Dünger</t>
  </si>
  <si>
    <t>Die Summe des pflanzenverfügbaren Stickstoffs aller stickstoffhaltigen sonstigen organischer Dünger</t>
  </si>
  <si>
    <t>Abfälle zur Beseitigung sind in dafür vorgesehenen Anlagen zu entsorgen. Ausnahmegenehmigungen erteilt die zuständige Behörde im
Einzelfall unter dem Vorbehalt des Widerrufs und wenn dadurch das Wohl der Allgemeinheit nicht beeinträchtigt wird. Die Landesregie-
rungen können auch Rechtsverordnungen hierzu erlassen.</t>
  </si>
  <si>
    <t>Strasse:</t>
  </si>
  <si>
    <t>PLZ:</t>
  </si>
  <si>
    <t>Kalenderjahr:</t>
  </si>
  <si>
    <t>Wohnort:</t>
  </si>
  <si>
    <r>
      <t xml:space="preserve">Hektar:
</t>
    </r>
    <r>
      <rPr>
        <sz val="6"/>
        <rFont val="Arial"/>
        <family val="2"/>
      </rPr>
      <t xml:space="preserve">(Acker- und Grünlandfläche) </t>
    </r>
  </si>
  <si>
    <t>Anlage 1 Tabelle 1</t>
  </si>
  <si>
    <t>Anlage 1 Tabelle 2</t>
  </si>
  <si>
    <t>Anfall organischer Stickstoff- und 
Phosphormengen aus der eigenen Tierhaltung</t>
  </si>
  <si>
    <t>Anteil</t>
  </si>
  <si>
    <r>
      <t xml:space="preserve">170 kg N/ha Regel
</t>
    </r>
    <r>
      <rPr>
        <sz val="7"/>
        <rFont val="Arial"/>
        <family val="2"/>
      </rPr>
      <t>nach Abzug der Stall-, 
Lagerungs- und Weideverluste</t>
    </r>
  </si>
  <si>
    <t>kg/Tierplatz oder Tier</t>
  </si>
  <si>
    <t>kg Betrieb</t>
  </si>
  <si>
    <t>nach Abzug der
Verluste aus Weidehaltung</t>
  </si>
  <si>
    <t>Mittlere Nährstoffausscheidung 
landwirtschaftlicher Nutztiere 
je Stallplatz und Jahr bzw. je 
Tier und Jahr</t>
  </si>
  <si>
    <t>Mittlere Nährstoffaufnahme von 
Wiederkäuern aus Grobfutter je 
Stallplatz und Jahr bzw. je Tier 
und Jahr</t>
  </si>
  <si>
    <t>NV</t>
  </si>
  <si>
    <t>Düngemittel</t>
  </si>
  <si>
    <t>NH3 N</t>
  </si>
  <si>
    <t>Amid N</t>
  </si>
  <si>
    <r>
      <t>P</t>
    </r>
    <r>
      <rPr>
        <vertAlign val="subscript"/>
        <sz val="11"/>
        <rFont val="Arial"/>
        <family val="2"/>
      </rPr>
      <t>2</t>
    </r>
    <r>
      <rPr>
        <sz val="11"/>
        <rFont val="Arial"/>
        <family val="2"/>
      </rPr>
      <t>O</t>
    </r>
    <r>
      <rPr>
        <vertAlign val="subscript"/>
        <sz val="11"/>
        <rFont val="Arial"/>
        <family val="2"/>
      </rPr>
      <t>5</t>
    </r>
  </si>
  <si>
    <r>
      <t>K</t>
    </r>
    <r>
      <rPr>
        <vertAlign val="subscript"/>
        <sz val="11"/>
        <rFont val="Arial"/>
        <family val="2"/>
      </rPr>
      <t>2</t>
    </r>
    <r>
      <rPr>
        <sz val="11"/>
        <rFont val="Arial"/>
        <family val="2"/>
      </rPr>
      <t>O</t>
    </r>
  </si>
  <si>
    <t>S</t>
  </si>
  <si>
    <t>CaO 
Ackerland</t>
  </si>
  <si>
    <t>CaO 
Grünland</t>
  </si>
  <si>
    <t>basisch wirksame
Bestandteilekg/m3</t>
  </si>
  <si>
    <t>Anrechnung 
170 kg/ha</t>
  </si>
  <si>
    <t>Anrechnung 
Nährstoffbilanz</t>
  </si>
  <si>
    <t>Aufnahme fremder 
WD im Betrieb</t>
  </si>
  <si>
    <t>Mindestanrechnung 
Anwendungsjahr
Acker</t>
  </si>
  <si>
    <t>Mindestanrechnung 
Anwendungsjahr
Grünland</t>
  </si>
  <si>
    <t>Tierart</t>
  </si>
  <si>
    <t>Tieranzahl</t>
  </si>
  <si>
    <t>Dungart</t>
  </si>
  <si>
    <t>Weide</t>
  </si>
  <si>
    <t>% N</t>
  </si>
  <si>
    <r>
      <t>kg P</t>
    </r>
    <r>
      <rPr>
        <b/>
        <vertAlign val="subscript"/>
        <sz val="11"/>
        <rFont val="Arial"/>
        <family val="2"/>
      </rPr>
      <t>2</t>
    </r>
    <r>
      <rPr>
        <b/>
        <sz val="11"/>
        <rFont val="Arial"/>
        <family val="2"/>
      </rPr>
      <t>O</t>
    </r>
    <r>
      <rPr>
        <b/>
        <vertAlign val="subscript"/>
        <sz val="11"/>
        <rFont val="Arial"/>
        <family val="2"/>
      </rPr>
      <t>5</t>
    </r>
  </si>
  <si>
    <r>
      <t>P</t>
    </r>
    <r>
      <rPr>
        <vertAlign val="subscript"/>
        <sz val="11"/>
        <color indexed="8"/>
        <rFont val="Arial"/>
        <family val="2"/>
      </rPr>
      <t>2</t>
    </r>
    <r>
      <rPr>
        <sz val="12"/>
        <rFont val="Arial"/>
        <family val="2"/>
      </rPr>
      <t>O</t>
    </r>
    <r>
      <rPr>
        <vertAlign val="subscript"/>
        <sz val="11"/>
        <color indexed="8"/>
        <rFont val="Arial"/>
        <family val="2"/>
      </rPr>
      <t>5</t>
    </r>
  </si>
  <si>
    <t>Mist</t>
  </si>
  <si>
    <t>je Stallplatz und Jahr</t>
  </si>
  <si>
    <t>Kälberaufzucht</t>
  </si>
  <si>
    <t>Jungrinder Grünlandb. Konventionell</t>
  </si>
  <si>
    <t>Jungrinder Grünlandb. Extensiv</t>
  </si>
  <si>
    <t>Jungrinder Ackerbaub. mit Weide</t>
  </si>
  <si>
    <t>Jungrinder Ackerbaub. Stallhaltung</t>
  </si>
  <si>
    <t>Jauche Schwein</t>
  </si>
  <si>
    <t>Milch mittl. u. schwere R. Grünl. mit Weide 6000 kg</t>
  </si>
  <si>
    <t>Jauche Rimd</t>
  </si>
  <si>
    <t>Milch mittl. u. schwere R. Grünl. mit Weide 8000 kg</t>
  </si>
  <si>
    <t>Milch mittl. u. schwere R. Grünl. mit Weide 10000 kg</t>
  </si>
  <si>
    <t>Milch mittl. u. schwere R. Grünl. ohne Weide 6000 kg</t>
  </si>
  <si>
    <t>Summe</t>
  </si>
  <si>
    <t>Milch mittl. u. schwere R. Grünl. ohne Weide 8000 kg</t>
  </si>
  <si>
    <t>Milch mittl. u. schwere R. Grünl. ohne Weide 10000 kg</t>
  </si>
  <si>
    <t>Milch mittl. u. schwere R. Grünl. ohne Weide 12000 kg</t>
  </si>
  <si>
    <t>HTK</t>
  </si>
  <si>
    <t>Nährstoffanfall aus der Weidehaltung</t>
  </si>
  <si>
    <t>Milch Ackerfutterb.mit Weide 6000 kg</t>
  </si>
  <si>
    <t>Milch Ackerfutterb.mit Weide 8000 kg</t>
  </si>
  <si>
    <t>Milch Ackerfutterb.mit Weide 10000 kg</t>
  </si>
  <si>
    <t>Weizenstroh</t>
  </si>
  <si>
    <t>Aufnahme von organischen Düngern in den Betrieb</t>
  </si>
  <si>
    <t>m³ 
oder t</t>
  </si>
  <si>
    <r>
      <t>kg/m</t>
    </r>
    <r>
      <rPr>
        <b/>
        <vertAlign val="superscript"/>
        <sz val="11"/>
        <rFont val="Arial"/>
        <family val="2"/>
      </rPr>
      <t>3</t>
    </r>
    <r>
      <rPr>
        <b/>
        <sz val="11"/>
        <rFont val="Arial"/>
        <family val="2"/>
      </rPr>
      <t xml:space="preserve"> oder t</t>
    </r>
  </si>
  <si>
    <t>170 kg N/ha Regel</t>
  </si>
  <si>
    <t>Milch Ackerfutterb.mit Weide 12000 kg</t>
  </si>
  <si>
    <t>Gerstenstroh</t>
  </si>
  <si>
    <r>
      <t>P</t>
    </r>
    <r>
      <rPr>
        <b/>
        <vertAlign val="subscript"/>
        <sz val="11"/>
        <rFont val="Arial"/>
        <family val="2"/>
      </rPr>
      <t>2</t>
    </r>
    <r>
      <rPr>
        <b/>
        <sz val="11"/>
        <rFont val="Arial"/>
        <family val="2"/>
      </rPr>
      <t>O</t>
    </r>
    <r>
      <rPr>
        <b/>
        <vertAlign val="subscript"/>
        <sz val="11"/>
        <rFont val="Arial"/>
        <family val="2"/>
      </rPr>
      <t>5</t>
    </r>
  </si>
  <si>
    <t>Milch Ackerfutterb. ohne Weide mit Heu 6000 kg</t>
  </si>
  <si>
    <t>Roggens/Triticalestroh</t>
  </si>
  <si>
    <t>Milch Ackerfutterb. ohne Weide mit Heu 8000 kg</t>
  </si>
  <si>
    <t>Milch Ackerfutterb. ohne Weide mit Heu 10000 kg</t>
  </si>
  <si>
    <t>Milch Ackerfutterb. ohne Weide mit Heu 12000 kg</t>
  </si>
  <si>
    <t>Milch leichte R. Ackerfutterbaub. 5000 kg</t>
  </si>
  <si>
    <t>Milch leichte R. Ackerfutterbaub. 7000 kg</t>
  </si>
  <si>
    <t>Milch leichte R. Ackerfutterbaub. 9000 kg</t>
  </si>
  <si>
    <t>Mast von 50 bis 350 kg LM; 1,3 Umtriebe p.a.</t>
  </si>
  <si>
    <t>Mast 50 bis 250 kg LM; 2,1 Umtriebe p.a.</t>
  </si>
  <si>
    <t>Mast 50 bis 260 kg LM; 1,9 Umtriebe p.a.</t>
  </si>
  <si>
    <t>Mast 80 bis 210 kg LM; 2,7 Umtriebe p.a.</t>
  </si>
  <si>
    <t>Mast 80 bis 210 kg LM; 2,7 Umtriebe p.a. N/P reduziert</t>
  </si>
  <si>
    <t>Bullenmast bis 675 kg LM (19 Monate) ab Kalb 45 kg LM</t>
  </si>
  <si>
    <t>Bullenmast bis 750 kg LM ab Kalb 45 kg LM</t>
  </si>
  <si>
    <t>Biogasgülle, flüssig</t>
  </si>
  <si>
    <t xml:space="preserve">Abgabe von organischen Düngern </t>
  </si>
  <si>
    <t>Bullenmast bis 750 kg LM ab Kalb 80 kg LM</t>
  </si>
  <si>
    <t>Bullenmast bis 750 kg LM ab Kalb 210 kg LM</t>
  </si>
  <si>
    <t>männl. Rinder bis 6 Monate</t>
  </si>
  <si>
    <t>männl. Rinder über 6 Monate bis 12 Monate</t>
  </si>
  <si>
    <t>männl. Rinder über 12 Monate bis 24 Monate (Zuchtbullen)</t>
  </si>
  <si>
    <t>männl. Rinder über 24 Monate (Zuchtbullen)</t>
  </si>
  <si>
    <t>Mutterkuh 500 kg LM; 0,9 Kalb je Kuh p.a.; 6 Monate Säugezeit</t>
  </si>
  <si>
    <t>Mutterkuh 700 kg LM; 0,9 Kalb je Kuh p.a.; 9 Monate Säugezeit (230 kg Abs.gew.)</t>
  </si>
  <si>
    <t>Mutterkuh 700 kg LM; 0,9 Kalb je Kuh p.a.; (340 kg Abs.gew.)</t>
  </si>
  <si>
    <t>Sauenh. Ferkelaufzucht bis 8 kg, 22 Ferkel, Uni.Futter</t>
  </si>
  <si>
    <t>je Sauenplatz und Jahr</t>
  </si>
  <si>
    <t>Sauenh. Ferkelaufzucht bis 8 kg, 22 Ferkel, N/P red.Futter</t>
  </si>
  <si>
    <t>Sauenh. Ferkelaufzucht bis 8 kg, 22 Ferkel, N/P stark red.Futter</t>
  </si>
  <si>
    <t>kg Stickstoff im Betrieb</t>
  </si>
  <si>
    <t>Sauenh. Ferkelaufzucht bis 8 kg, 25 Ferkel, Uni.Futter</t>
  </si>
  <si>
    <t xml:space="preserve"> + Aufnahme OD im Betrieb</t>
  </si>
  <si>
    <t>Sauenh. Ferkelaufzucht bis 8 kg, 25 Ferkel, N/P red.Futter</t>
  </si>
  <si>
    <t xml:space="preserve"> - Abgabe aus dem Betrieb</t>
  </si>
  <si>
    <t>Sauenh. Ferkelaufzucht bis 8 kg, 25 Ferkel, N/P stark red.Futter</t>
  </si>
  <si>
    <t>Sauenh. Ferkelaufzucht bis 8 kg, 28 Ferkel, Uni.Futter</t>
  </si>
  <si>
    <t>Acker- und Grünlandfläche ha</t>
  </si>
  <si>
    <t>Sauenh. Ferkelaufzucht bis 8 kg, 28 Ferkel, N/P red.Futter</t>
  </si>
  <si>
    <t>Stickstoff aus org. Düngern kg/ha</t>
  </si>
  <si>
    <t>Sauenh. Ferkelaufzucht bis 8 kg, 28 Ferkel, N/P stark red.Futter</t>
  </si>
  <si>
    <t>Sauenh. Ferkelaufzucht bis 28 kg, 22 Ferkel, Uni.Futter</t>
  </si>
  <si>
    <t>eigene org. Dünger</t>
  </si>
  <si>
    <r>
      <t>NH</t>
    </r>
    <r>
      <rPr>
        <b/>
        <vertAlign val="subscript"/>
        <sz val="12"/>
        <rFont val="Arial"/>
        <family val="2"/>
      </rPr>
      <t>4</t>
    </r>
    <r>
      <rPr>
        <b/>
        <sz val="12"/>
        <rFont val="Arial"/>
        <family val="2"/>
      </rPr>
      <t>-N</t>
    </r>
  </si>
  <si>
    <r>
      <t>P</t>
    </r>
    <r>
      <rPr>
        <b/>
        <vertAlign val="subscript"/>
        <sz val="12"/>
        <rFont val="Arial"/>
        <family val="2"/>
      </rPr>
      <t>2</t>
    </r>
    <r>
      <rPr>
        <b/>
        <sz val="12"/>
        <rFont val="Arial"/>
        <family val="2"/>
      </rPr>
      <t>O</t>
    </r>
    <r>
      <rPr>
        <b/>
        <vertAlign val="subscript"/>
        <sz val="12"/>
        <rFont val="Arial"/>
        <family val="2"/>
      </rPr>
      <t>5</t>
    </r>
  </si>
  <si>
    <r>
      <t>K</t>
    </r>
    <r>
      <rPr>
        <b/>
        <vertAlign val="subscript"/>
        <sz val="12"/>
        <rFont val="Arial"/>
        <family val="2"/>
      </rPr>
      <t>2</t>
    </r>
    <r>
      <rPr>
        <b/>
        <sz val="12"/>
        <rFont val="Arial"/>
        <family val="2"/>
      </rPr>
      <t>O</t>
    </r>
  </si>
  <si>
    <t>Sauenh. Ferkelaufzucht bis 28 kg, 22 Ferkel, N/P red.Futter</t>
  </si>
  <si>
    <t>kg/m³ o. t</t>
  </si>
  <si>
    <t>Sauenh. Ferkelaufzucht bis 28 kg, 22 Ferkel, N/P stark red.Futter</t>
  </si>
  <si>
    <t>Sauenh. Ferkelaufzucht bis 28 kg, 25 Ferkel, Uni.Futter</t>
  </si>
  <si>
    <t>Ferkelaufzucht bis 28 kg, 25 Ferkel, N/P red.Futter</t>
  </si>
  <si>
    <t>Ferkelaufzucht bis 28 kg, 25 Ferkel, N/P stark red.Futter</t>
  </si>
  <si>
    <t>Ferkelaufzucht bis 28 kg, 28 Ferkel, Uni.Futter</t>
  </si>
  <si>
    <t>Ferkelaufzucht bis 28 kg, 28 Ferkel, N/P red.Futter</t>
  </si>
  <si>
    <t>Ferkelaufzucht bis 28 kg, 28 Ferkel, N/P stark red.Futter</t>
  </si>
  <si>
    <t xml:space="preserve">spez. Ferkelaufzucht 450 g tgl. Zunah. 8 bis 28 kg LM Universalfutter </t>
  </si>
  <si>
    <t>je Ferkelplatz und Jahr</t>
  </si>
  <si>
    <t>spez. Ferkelaufzucht 450 g tgl. Zunah. ab 8 bzw. 15 kg LM N/P red. Futter</t>
  </si>
  <si>
    <t>spez. Ferkelaufzucht 450 g tgl. Zunah. ab 8 bzw. 15 kg LM N/P stark red. Futter</t>
  </si>
  <si>
    <t>spez. Ferkelaufzucht 500 g tgl. Zunah.8 bis 28 kg LM Universalfutter</t>
  </si>
  <si>
    <t>spez. Ferkelaufzucht 500 g tgl. Zunah.ab 8 bzw. 15 kg LM N/P red. Futter</t>
  </si>
  <si>
    <t>spez. Ferkelaufzucht 500 g tgl. Zunah.ab 8 bzw. 15 kg LM N/P stark red. Futter</t>
  </si>
  <si>
    <t>Jungsauen spez. Ferkelaufzucht 28 bis 115 kg LM; 180 kg Zuwachs je Platz, Universalfutter</t>
  </si>
  <si>
    <t>je Jungsauenplatz und Jahr</t>
  </si>
  <si>
    <t>Jungsauen 29 bis 115 kg LM; 180 kg Zuwachs je Platz N/P Reduziert</t>
  </si>
  <si>
    <t>Jungsauen 95 bis 135 kg LM; 240 kg Zuwachs je Platz p.a. Universalfutter</t>
  </si>
  <si>
    <t>Jungsauen96 bis 135 kg LM; 240 kg Zuwachs je Platz p.a. N/P Reduziert</t>
  </si>
  <si>
    <t>Mast 700 g Tageszunahme; 210 kg Zuwachs Universalfutter</t>
  </si>
  <si>
    <t>je Mastplatz und Jahr</t>
  </si>
  <si>
    <t>Mast 700 g Tageszunahme; 210 kg Zuwachs N/P reduziert</t>
  </si>
  <si>
    <t>Mast 700 g Tageszunahme; 210 kg Zuwachs stark N/P reduziert</t>
  </si>
  <si>
    <t>Mast 750 g Tageszunahme; 223 kg Zuwachs Universalfutter</t>
  </si>
  <si>
    <t>Mast 750 g Tageszunahme; 223 kg Zuwachs N/P reduziert</t>
  </si>
  <si>
    <t>Mast 750 g Tageszunahme; 223 kg Zuwachs stark N/P reduziert</t>
  </si>
  <si>
    <t>Mast 850 g Tageszunahme; 244 kg Zuwachs Universalfutter</t>
  </si>
  <si>
    <t>Mast 850 g Tageszunahme; 244 kg Zuwachs N/P reduziert</t>
  </si>
  <si>
    <t>Mast 850 g Tageszunahme; 244 kg Zuwachs stark N/P reduziert</t>
  </si>
  <si>
    <t>Mast 950 g Tageszunahme; 267 kg Zuwachs Universalfutter</t>
  </si>
  <si>
    <t>Mast 950 g Tageszunahme; 267 kg Zuwachs N/P reduziert</t>
  </si>
  <si>
    <t>Mast 950 g Tageszunahme; 267 kg Zuwachs stark N/P reduziert</t>
  </si>
  <si>
    <t>Reitpferde 500 – 600 kg LM Stallhaltung</t>
  </si>
  <si>
    <t>Reitpferde 500 – 600 kg LM Stall-/Weidehaltung</t>
  </si>
  <si>
    <t>Reitponys 300 kg LM; leichte Arbeit Stallhaltung</t>
  </si>
  <si>
    <t>Reitponys 300 kg LM; leichte Arbeit SStall-/Weidehaltung</t>
  </si>
  <si>
    <t>Großpferd 600 kg LM; Stall-/Weidehaltung; 0,5 Fohlen p.a.</t>
  </si>
  <si>
    <t>Pony 350 kg LM; Stall-/Weidehaltung; 0,5 Fohlen p.a.</t>
  </si>
  <si>
    <t>Großpferd; 365 kg Zuwachs; Stall/Weidehaltung; 6. - 36. Monat</t>
  </si>
  <si>
    <t>Kleinpferde 300-500 kg LG, Stall-/Weidehaltung, leichte Arbeit</t>
  </si>
  <si>
    <t xml:space="preserve">Zuchtstuten Kleinpferde 350-550 kg, 0,5 Fohlen/Jahr Stall-/Weidehaltung
</t>
  </si>
  <si>
    <t>Aufzuchtpferde Kleinpferde, 6.-36. Monat, Stall-/Weidehaltung</t>
  </si>
  <si>
    <t>Pony; 150 kg Zuwachs; Stall-/Weidehaltung; 6. - 36. Monat</t>
  </si>
  <si>
    <t>Schaf 1,5 Lämmer/Schaf; 40 kg Zuwachs je Lamm, konventionell</t>
  </si>
  <si>
    <t>Schaf 1,1 Lämmer/Schaf; 40 kg Zuwachs je Lamm exensiv</t>
  </si>
  <si>
    <t>Ziege 800 kg Milch/Ziege p.a.; 1,5 Lämmer je Ziege; 16 kg Zuwachs/Lamm mit Nachzucht</t>
  </si>
  <si>
    <t>Ziege 45 kg Zuwachs je Produktionseinheit (1 Alttier mit 0,85 Kalb)</t>
  </si>
  <si>
    <t>Lämmer, Schafe bis 12 Monate</t>
  </si>
  <si>
    <t>Mutterschafe ohne Lamm, andere Schafe</t>
  </si>
  <si>
    <t>andere Ziegen</t>
  </si>
  <si>
    <r>
      <t>52 aufgezogene Jungtiere/ Häsin p.a.</t>
    </r>
    <r>
      <rPr>
        <sz val="11"/>
        <color indexed="9"/>
        <rFont val="Arial"/>
        <family val="2"/>
      </rPr>
      <t xml:space="preserve"> Aufzucht bis 0,6 kg LM</t>
    </r>
  </si>
  <si>
    <t xml:space="preserve"> 52 aufgezogene Jungtiere/ Häsin p.a.Aufzucht bis 3 kg LM</t>
  </si>
  <si>
    <t>Mast 0,6 bis 3 kg LM; 14 kg Zuwachs/Platz</t>
  </si>
  <si>
    <t>Fleischerzeugung; 45 kg Zuwachs (1 Alttier mit 0,85 Kalb)</t>
  </si>
  <si>
    <t>Junghennenaufzucht 3,5 kg Zuwachs, Standardfutter</t>
  </si>
  <si>
    <t>Junghennenaufzucht 3,5 kg Zuwachs, N-/P-reduziert</t>
  </si>
  <si>
    <t>Legehennenhaltung Standardfutter</t>
  </si>
  <si>
    <t>Legehennenhaltung N-/P-reduziert</t>
  </si>
  <si>
    <t>Hähnchenmast, Mast über 39 Tage; Standartfutter</t>
  </si>
  <si>
    <t>Hähnchenmast, 2,6 kg Zuwachs/Tier N-/P-reduziert</t>
  </si>
  <si>
    <t>Hähnchenmast, Mast über 34 bis 38 Tage; Standartfutter</t>
  </si>
  <si>
    <t>Hähnchenmast, 2,3 kg Zuwachs/Tier N-/P-reduziert</t>
  </si>
  <si>
    <t>Hähnchenmast, Mast über 30 bis 33 Tage; Standartfutter</t>
  </si>
  <si>
    <t>Hähnchenmast, 1,8 kg Zuwachs/Tier N-/P-reduziert</t>
  </si>
  <si>
    <t>Hähnchenmast, 1,55 kg Zuwachs/Tier N-/P-reduziert</t>
  </si>
  <si>
    <t>Hähne, 22,1 kg Zuwachs; bis 21 Wochen Mast (56,4 kg Futterverbrauch je Tier), Standartfutter</t>
  </si>
  <si>
    <t>Hähne, 22,1 kg Zuwachs; bis 21 Wochen Mast (56,4 kg Futterverbrauch je Tier), N-/P-reduziert</t>
  </si>
  <si>
    <t>Hennen 10,9 kg Zuwachs; 16 Wochen Mast (26,7 kg Futterverbrauch je Tier), Standardfutter</t>
  </si>
  <si>
    <t>Hennen 10,9 kg Zuwachs; 16 Wochen Mast (26,7 kg Futterverbrauch je Tier), N-/P-reduziert</t>
  </si>
  <si>
    <t>Hähne ab der 6. Woche, Standardfutter</t>
  </si>
  <si>
    <t>Hähne ab der 6. Woche, N-/P-reduziert</t>
  </si>
  <si>
    <t>Hennen ab der 6. Woche, Standardfutter</t>
  </si>
  <si>
    <t>Hennen ab der 6. Woche, N-/P-reduziert</t>
  </si>
  <si>
    <t>gemischt geschlechtliche Mast; 50 % Hähne und 50% Hennen, Standardfutter</t>
  </si>
  <si>
    <t>gemischt geschlechtliche Mast; 50 % Hähne und 50% Hennen, N-/P-reduziert</t>
  </si>
  <si>
    <t>Putenaufzucht bis 5 Wochen 20 % Hähne, 50 % Hennen, Standardfutter</t>
  </si>
  <si>
    <t>Pekingenten, 19,5 kg Zuwachs/Platz p.a.; 6,5 Durchgänge (3,0 kg Zuwachs je Tier)</t>
  </si>
  <si>
    <t>Flugenten 15,4 kg Zuwachs/Platz p.a.; 4 Durchgänge; 2,7 kg weiblich, 5,0 kg männlich (w:m = 1:1)</t>
  </si>
  <si>
    <t>Schnellmast, 5,0 kg Zuwachs/Tier</t>
  </si>
  <si>
    <t>Mittelmast, 6,8 kg Zuwachs/Tier</t>
  </si>
  <si>
    <t>Spät-/Weidemast, 7,8 kg Zuwachs/Tier</t>
  </si>
  <si>
    <t>d. h. Überprüfung, ob die N-Obergrenze von 170 kg N organischen Ursprungs je ha unterschritten wird. Wert wird aus "Berechnung Kontrollwert" übernommen</t>
  </si>
  <si>
    <t>Erfassung des betrieblichen Düngebedarfs und des Nährstoffeinsatzes (DüV Anlage 5) - Auszufüllen nach Ende des Düngejahres!</t>
  </si>
  <si>
    <t>Stickstoff (N)</t>
  </si>
  <si>
    <r>
      <t>Phosphor (P</t>
    </r>
    <r>
      <rPr>
        <b/>
        <vertAlign val="subscript"/>
        <sz val="14"/>
        <rFont val="Arial"/>
        <family val="2"/>
      </rPr>
      <t>2</t>
    </r>
    <r>
      <rPr>
        <b/>
        <sz val="14"/>
        <rFont val="Arial"/>
        <family val="2"/>
      </rPr>
      <t>O</t>
    </r>
    <r>
      <rPr>
        <b/>
        <vertAlign val="subscript"/>
        <sz val="14"/>
        <rFont val="Arial"/>
        <family val="2"/>
      </rPr>
      <t>5)</t>
    </r>
  </si>
  <si>
    <t xml:space="preserve">Flächen die nicht gedüngt werden </t>
  </si>
  <si>
    <t>Flächen die gedüngt werden</t>
  </si>
  <si>
    <t>wird aus Anlage 5 übernommen</t>
  </si>
  <si>
    <t>Die Summe aller im Düngejahr eingesetzten stickstoff- und phosphorhaltigen Nährstoffe aus Wirtschaftsdünger tierischer Herkunft</t>
  </si>
  <si>
    <t>Die Stickstoffbindung durch Leguminosen wird bereits bei der Düngebedarfsermittlung berücksichtigt, in dem der Düngebedarf um die
Höhe der voraussichtlichen Menge an gebundenem Stickstoff vermindert wird (Anlage 4, Tabelle 1 in Verbindung mit Tabelle 7 (Acker)
sowie Tabelle 8 in Verbindung mit Tabelle 12 (Grünland und Feldfutterbau).</t>
  </si>
  <si>
    <t>Name des Betriebes:</t>
  </si>
  <si>
    <t xml:space="preserve">z.B. Halm-Flächen mit Düngeverbot, Stilllegungsflächen, Leguminosen u.a. </t>
  </si>
  <si>
    <r>
      <t>Summe Phosphat (in kg P</t>
    </r>
    <r>
      <rPr>
        <vertAlign val="subscript"/>
        <sz val="16"/>
        <color theme="1"/>
        <rFont val="Arial"/>
        <family val="2"/>
      </rPr>
      <t>2</t>
    </r>
    <r>
      <rPr>
        <sz val="16"/>
        <color theme="1"/>
        <rFont val="Arial"/>
        <family val="2"/>
      </rPr>
      <t>O</t>
    </r>
    <r>
      <rPr>
        <vertAlign val="subscript"/>
        <sz val="16"/>
        <color theme="1"/>
        <rFont val="Arial"/>
        <family val="2"/>
      </rPr>
      <t>5</t>
    </r>
    <r>
      <rPr>
        <sz val="16"/>
        <color theme="1"/>
        <rFont val="Arial"/>
        <family val="2"/>
      </rPr>
      <t>):</t>
    </r>
  </si>
  <si>
    <t>Summe Stickstoff (in kg N):</t>
  </si>
  <si>
    <t>Wird automatisch berechnet</t>
  </si>
  <si>
    <t>Summe aus: 1, 3, 6</t>
  </si>
  <si>
    <t>Spalte1</t>
  </si>
  <si>
    <t>Spalte2</t>
  </si>
  <si>
    <t>Die Werte sind aus der Düngebedarfsermittlung zu entnehmen</t>
  </si>
  <si>
    <t>Fläche ist aus der DBE zu entnehmen</t>
  </si>
  <si>
    <r>
      <rPr>
        <b/>
        <sz val="12"/>
        <color rgb="FFC00000"/>
        <rFont val="Arial"/>
        <family val="2"/>
      </rPr>
      <t>Anlage 5 – Auszufüllen nach Ende des Düngejahres!</t>
    </r>
    <r>
      <rPr>
        <sz val="12"/>
        <color theme="1"/>
        <rFont val="Arial"/>
        <family val="2"/>
      </rPr>
      <t xml:space="preserve">
Die Anlage 5 der DüV schreibt eine jährliche Zusammenfassung des betrieblichen Nährstoffeinsatzes für Stickstoff (N) und Phosphat (P2O5) pro Betrieb vor. Hierfür muss nach dem abgelaufenen Düngejahr bis zum 31. März des Folgejahres eine Gegenüberstellung des gesamtbetrieblichen Düngebedarfs (abzuleiten aus der Düngebedarfsermittlung DBE) und den tatsächlich insgesamt ausgebrachten Nährstoffmengen (abzuleiten aus der Ackerschlagkartei) erstellt werden.                                                                                                                                                                                                                                                      Die ermittelten N- und P2O5-Obergrenzen nach DBE sowie die Betriebsfläche werden hier bereits in das Formular übernommen. Ist das Düngejahr abgeschlossen, sind noch die im Betrieb eingesetzten Nährstoffe einzutragen.</t>
    </r>
  </si>
  <si>
    <t>Version 1.1</t>
  </si>
  <si>
    <r>
      <t xml:space="preserve">Prüfung § 6 Absatz 4 (170 kg N/ha aus organischer Düngung Kontrollwert) </t>
    </r>
    <r>
      <rPr>
        <b/>
        <sz val="16"/>
        <color rgb="FFFF0000"/>
        <rFont val="Arial"/>
        <family val="2"/>
      </rPr>
      <t>im Kalenderjahr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</si>
</sst>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0.0"/>
    <numFmt numFmtId="167" formatCode="#,##0.0"/>
    <numFmt numFmtId="168" formatCode="dd/mm/yy;@"/>
  </numFmts>
  <fonts count="42" x14ac:knownFonts="1">
    <font>
      <sz val="11"/>
      <color theme="1"/>
      <name val="Calibri"/>
      <family val="2"/>
      <scheme val="minor"/>
    </font>
    <font>
      <b/>
      <sz val="10"/>
      <name val="Arial"/>
      <family val="2"/>
    </font>
    <font>
      <sz val="10"/>
      <name val="Arial"/>
      <family val="2"/>
    </font>
    <font>
      <b/>
      <sz val="12"/>
      <name val="Arial"/>
      <family val="2"/>
    </font>
    <font>
      <sz val="10"/>
      <name val="Arial"/>
      <family val="2"/>
    </font>
    <font>
      <sz val="8"/>
      <name val="Arial"/>
      <family val="2"/>
    </font>
    <font>
      <sz val="11"/>
      <name val="Arial"/>
      <family val="2"/>
    </font>
    <font>
      <sz val="11"/>
      <color indexed="9"/>
      <name val="Arial"/>
      <family val="2"/>
    </font>
    <font>
      <b/>
      <sz val="11"/>
      <name val="Arial"/>
      <family val="2"/>
    </font>
    <font>
      <sz val="12"/>
      <name val="Arial"/>
      <family val="2"/>
    </font>
    <font>
      <vertAlign val="subscript"/>
      <sz val="11"/>
      <name val="Arial"/>
      <family val="2"/>
    </font>
    <font>
      <vertAlign val="subscript"/>
      <sz val="11"/>
      <color indexed="8"/>
      <name val="Arial"/>
      <family val="2"/>
    </font>
    <font>
      <sz val="11"/>
      <color theme="1"/>
      <name val="Calibri"/>
      <family val="2"/>
      <scheme val="minor"/>
    </font>
    <font>
      <sz val="11"/>
      <color theme="1"/>
      <name val="Arial"/>
      <family val="2"/>
    </font>
    <font>
      <b/>
      <sz val="11"/>
      <color theme="1"/>
      <name val="Arial"/>
      <family val="2"/>
    </font>
    <font>
      <sz val="11"/>
      <color rgb="FFFF0000"/>
      <name val="Arial"/>
      <family val="2"/>
    </font>
    <font>
      <sz val="12"/>
      <color theme="1"/>
      <name val="Calibri"/>
      <family val="2"/>
      <scheme val="minor"/>
    </font>
    <font>
      <b/>
      <sz val="11"/>
      <color theme="1"/>
      <name val="Calibri"/>
      <family val="2"/>
      <scheme val="minor"/>
    </font>
    <font>
      <b/>
      <sz val="9"/>
      <color theme="1"/>
      <name val="Arial"/>
      <family val="2"/>
    </font>
    <font>
      <sz val="16"/>
      <color theme="1"/>
      <name val="Arial"/>
      <family val="2"/>
    </font>
    <font>
      <sz val="12"/>
      <color theme="1"/>
      <name val="Arial"/>
      <family val="2"/>
    </font>
    <font>
      <sz val="10"/>
      <color theme="1"/>
      <name val="Arial"/>
      <family val="2"/>
    </font>
    <font>
      <sz val="14"/>
      <color theme="1"/>
      <name val="Arial"/>
      <family val="2"/>
    </font>
    <font>
      <b/>
      <sz val="12"/>
      <color theme="1"/>
      <name val="Arial"/>
      <family val="2"/>
    </font>
    <font>
      <b/>
      <sz val="14"/>
      <name val="Arial"/>
      <family val="2"/>
    </font>
    <font>
      <sz val="18"/>
      <color theme="1"/>
      <name val="Arial"/>
      <family val="2"/>
    </font>
    <font>
      <sz val="14"/>
      <name val="Arial"/>
      <family val="2"/>
    </font>
    <font>
      <b/>
      <vertAlign val="subscript"/>
      <sz val="14"/>
      <name val="Arial"/>
      <family val="2"/>
    </font>
    <font>
      <sz val="16"/>
      <name val="Arial"/>
      <family val="2"/>
    </font>
    <font>
      <sz val="18"/>
      <name val="Arial"/>
      <family val="2"/>
    </font>
    <font>
      <sz val="6"/>
      <name val="Arial"/>
      <family val="2"/>
    </font>
    <font>
      <sz val="7"/>
      <name val="Arial"/>
      <family val="2"/>
    </font>
    <font>
      <b/>
      <vertAlign val="subscript"/>
      <sz val="11"/>
      <name val="Arial"/>
      <family val="2"/>
    </font>
    <font>
      <b/>
      <vertAlign val="superscript"/>
      <sz val="11"/>
      <name val="Arial"/>
      <family val="2"/>
    </font>
    <font>
      <sz val="12"/>
      <color theme="1"/>
      <name val="Times New Roman"/>
      <family val="1"/>
    </font>
    <font>
      <sz val="8"/>
      <color theme="0" tint="-0.34998626667073579"/>
      <name val="Arial"/>
      <family val="2"/>
    </font>
    <font>
      <sz val="12"/>
      <color theme="0" tint="-0.34998626667073579"/>
      <name val="Arial"/>
      <family val="2"/>
    </font>
    <font>
      <b/>
      <vertAlign val="subscript"/>
      <sz val="12"/>
      <name val="Arial"/>
      <family val="2"/>
    </font>
    <font>
      <b/>
      <sz val="12"/>
      <color rgb="FFC00000"/>
      <name val="Arial"/>
      <family val="2"/>
    </font>
    <font>
      <vertAlign val="subscript"/>
      <sz val="16"/>
      <color theme="1"/>
      <name val="Arial"/>
      <family val="2"/>
    </font>
    <font>
      <sz val="8"/>
      <name val="Calibri"/>
      <family val="2"/>
      <scheme val="minor"/>
    </font>
    <font>
      <b/>
      <sz val="16"/>
      <color rgb="FFFF0000"/>
      <name val="Arial"/>
      <family val="2"/>
    </font>
  </fonts>
  <fills count="1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6795556505021"/>
        <bgColor indexed="65"/>
      </patternFill>
    </fill>
    <fill>
      <patternFill patternType="solid">
        <fgColor theme="0" tint="-0.14996795556505021"/>
        <bgColor indexed="64"/>
      </patternFill>
    </fill>
    <fill>
      <patternFill patternType="solid">
        <fgColor theme="4" tint="0.59999389629810485"/>
        <bgColor indexed="64"/>
      </patternFill>
    </fill>
    <fill>
      <patternFill patternType="solid">
        <fgColor theme="7"/>
        <bgColor indexed="64"/>
      </patternFill>
    </fill>
    <fill>
      <patternFill patternType="solid">
        <fgColor rgb="FFFFC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ck">
        <color indexed="64"/>
      </left>
      <right style="thick">
        <color auto="1"/>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ck">
        <color auto="1"/>
      </right>
      <top style="thin">
        <color indexed="64"/>
      </top>
      <bottom style="thin">
        <color indexed="64"/>
      </bottom>
      <diagonal/>
    </border>
    <border>
      <left style="thick">
        <color auto="1"/>
      </left>
      <right style="thin">
        <color auto="1"/>
      </right>
      <top style="thin">
        <color auto="1"/>
      </top>
      <bottom style="thin">
        <color auto="1"/>
      </bottom>
      <diagonal/>
    </border>
    <border>
      <left style="thick">
        <color indexed="64"/>
      </left>
      <right style="thick">
        <color auto="1"/>
      </right>
      <top style="thin">
        <color indexed="64"/>
      </top>
      <bottom/>
      <diagonal/>
    </border>
    <border diagonalUp="1" diagonalDown="1">
      <left style="thick">
        <color auto="1"/>
      </left>
      <right/>
      <top style="thin">
        <color indexed="64"/>
      </top>
      <bottom style="thin">
        <color indexed="64"/>
      </bottom>
      <diagonal style="thin">
        <color auto="1"/>
      </diagonal>
    </border>
    <border diagonalUp="1" diagonalDown="1">
      <left/>
      <right style="thick">
        <color auto="1"/>
      </right>
      <top style="thin">
        <color indexed="64"/>
      </top>
      <bottom style="thin">
        <color indexed="64"/>
      </bottom>
      <diagonal style="thin">
        <color auto="1"/>
      </diagonal>
    </border>
    <border>
      <left style="thick">
        <color indexed="64"/>
      </left>
      <right style="thick">
        <color auto="1"/>
      </right>
      <top/>
      <bottom style="thin">
        <color indexed="64"/>
      </bottom>
      <diagonal/>
    </border>
    <border>
      <left/>
      <right style="thick">
        <color indexed="64"/>
      </right>
      <top style="thick">
        <color indexed="64"/>
      </top>
      <bottom style="thick">
        <color indexed="64"/>
      </bottom>
      <diagonal/>
    </border>
    <border>
      <left style="thick">
        <color indexed="64"/>
      </left>
      <right style="thick">
        <color auto="1"/>
      </right>
      <top style="thin">
        <color indexed="64"/>
      </top>
      <bottom style="thick">
        <color indexed="64"/>
      </bottom>
      <diagonal/>
    </border>
    <border>
      <left style="thick">
        <color indexed="64"/>
      </left>
      <right style="thick">
        <color auto="1"/>
      </right>
      <top/>
      <bottom style="thick">
        <color indexed="64"/>
      </bottom>
      <diagonal/>
    </border>
    <border>
      <left/>
      <right/>
      <top/>
      <bottom style="thick">
        <color indexed="64"/>
      </bottom>
      <diagonal/>
    </border>
    <border diagonalUp="1" diagonalDown="1">
      <left style="thick">
        <color auto="1"/>
      </left>
      <right/>
      <top/>
      <bottom/>
      <diagonal style="thin">
        <color auto="1"/>
      </diagonal>
    </border>
    <border diagonalUp="1" diagonalDown="1">
      <left/>
      <right style="thick">
        <color auto="1"/>
      </right>
      <top/>
      <bottom/>
      <diagonal style="thin">
        <color auto="1"/>
      </diagonal>
    </border>
    <border>
      <left style="thick">
        <color indexed="64"/>
      </left>
      <right/>
      <top style="thick">
        <color indexed="64"/>
      </top>
      <bottom style="thick">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3">
    <xf numFmtId="0" fontId="0" fillId="0" borderId="0"/>
    <xf numFmtId="4" fontId="4" fillId="0" borderId="1"/>
    <xf numFmtId="4" fontId="2" fillId="0" borderId="1"/>
    <xf numFmtId="164" fontId="2" fillId="0" borderId="0" applyFont="0" applyFill="0" applyBorder="0" applyAlignment="0" applyProtection="0"/>
    <xf numFmtId="164" fontId="2" fillId="0" borderId="0" applyFont="0" applyFill="0" applyBorder="0" applyAlignment="0" applyProtection="0"/>
    <xf numFmtId="167" fontId="2" fillId="0" borderId="2">
      <protection locked="0"/>
    </xf>
    <xf numFmtId="165" fontId="12" fillId="0" borderId="0" applyFont="0" applyFill="0" applyBorder="0" applyAlignment="0" applyProtection="0"/>
    <xf numFmtId="0" fontId="3" fillId="2" borderId="1" applyNumberFormat="0">
      <alignment horizontal="center"/>
    </xf>
    <xf numFmtId="0" fontId="5" fillId="2" borderId="3" applyProtection="0">
      <protection locked="0"/>
    </xf>
    <xf numFmtId="0" fontId="2" fillId="0" borderId="0"/>
    <xf numFmtId="0" fontId="5" fillId="0" borderId="0">
      <protection locked="0"/>
    </xf>
    <xf numFmtId="49" fontId="2" fillId="0" borderId="1"/>
    <xf numFmtId="9" fontId="12" fillId="0" borderId="0" applyFont="0" applyFill="0" applyBorder="0" applyAlignment="0" applyProtection="0"/>
  </cellStyleXfs>
  <cellXfs count="262">
    <xf numFmtId="0" fontId="0" fillId="0" borderId="0" xfId="0"/>
    <xf numFmtId="0" fontId="0" fillId="0" borderId="0" xfId="0" applyProtection="1">
      <protection locked="0"/>
    </xf>
    <xf numFmtId="0" fontId="14" fillId="0" borderId="0" xfId="0" applyFont="1" applyAlignment="1" applyProtection="1">
      <alignment horizontal="center" vertical="center"/>
    </xf>
    <xf numFmtId="0" fontId="0" fillId="0" borderId="0" xfId="0" applyProtection="1"/>
    <xf numFmtId="0" fontId="0" fillId="5" borderId="5" xfId="0" applyFill="1" applyBorder="1" applyProtection="1"/>
    <xf numFmtId="0" fontId="21"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Border="1" applyProtection="1">
      <protection locked="0"/>
    </xf>
    <xf numFmtId="0" fontId="14" fillId="0" borderId="0" xfId="0" applyFont="1" applyProtection="1"/>
    <xf numFmtId="0" fontId="0" fillId="0" borderId="0" xfId="0" applyBorder="1" applyProtection="1"/>
    <xf numFmtId="166" fontId="14" fillId="0" borderId="1" xfId="0" applyNumberFormat="1" applyFont="1" applyBorder="1" applyAlignment="1" applyProtection="1">
      <alignment horizontal="center" vertical="center"/>
    </xf>
    <xf numFmtId="1" fontId="0" fillId="0" borderId="0" xfId="0" applyNumberFormat="1" applyProtection="1"/>
    <xf numFmtId="0" fontId="0" fillId="0" borderId="9" xfId="0" applyBorder="1" applyProtection="1"/>
    <xf numFmtId="0" fontId="8" fillId="6" borderId="1"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wrapText="1"/>
      <protection locked="0"/>
    </xf>
    <xf numFmtId="9" fontId="8" fillId="4" borderId="1" xfId="12" applyFont="1" applyFill="1" applyBorder="1" applyAlignment="1" applyProtection="1">
      <alignment horizontal="center" vertical="center" wrapText="1"/>
      <protection locked="0"/>
    </xf>
    <xf numFmtId="9" fontId="14" fillId="0" borderId="1" xfId="12" applyFont="1" applyFill="1" applyBorder="1" applyAlignment="1" applyProtection="1">
      <alignment horizontal="center" vertical="center"/>
    </xf>
    <xf numFmtId="0" fontId="14" fillId="6" borderId="1" xfId="0" applyFont="1" applyFill="1" applyBorder="1" applyAlignment="1" applyProtection="1">
      <alignment horizontal="center" vertical="center"/>
      <protection locked="0"/>
    </xf>
    <xf numFmtId="2" fontId="14" fillId="0" borderId="1" xfId="12" applyNumberFormat="1" applyFont="1" applyFill="1" applyBorder="1" applyAlignment="1" applyProtection="1">
      <alignment horizontal="center" vertical="center"/>
    </xf>
    <xf numFmtId="1" fontId="14" fillId="0" borderId="1" xfId="12" applyNumberFormat="1" applyFont="1" applyFill="1" applyBorder="1" applyAlignment="1" applyProtection="1">
      <alignment horizontal="center" vertical="center"/>
    </xf>
    <xf numFmtId="9" fontId="14" fillId="0" borderId="5" xfId="12" applyFont="1" applyFill="1" applyBorder="1" applyAlignment="1" applyProtection="1">
      <alignment horizontal="center" vertical="center"/>
    </xf>
    <xf numFmtId="2" fontId="14" fillId="0" borderId="13" xfId="12" applyNumberFormat="1" applyFont="1" applyFill="1" applyBorder="1" applyAlignment="1" applyProtection="1">
      <alignment horizontal="center" vertical="center"/>
    </xf>
    <xf numFmtId="1" fontId="14" fillId="0" borderId="13" xfId="12" applyNumberFormat="1" applyFont="1" applyFill="1" applyBorder="1" applyAlignment="1" applyProtection="1">
      <alignment horizontal="center" vertical="center"/>
    </xf>
    <xf numFmtId="0" fontId="0" fillId="6" borderId="1" xfId="0" applyFill="1" applyBorder="1" applyAlignment="1" applyProtection="1">
      <alignment horizontal="center" vertical="center"/>
      <protection locked="0"/>
    </xf>
    <xf numFmtId="0" fontId="0" fillId="6" borderId="1" xfId="0" applyFill="1" applyBorder="1" applyProtection="1">
      <protection locked="0"/>
    </xf>
    <xf numFmtId="0" fontId="21" fillId="0" borderId="0" xfId="0" applyFont="1" applyProtection="1"/>
    <xf numFmtId="0" fontId="8" fillId="10" borderId="1" xfId="0" applyFont="1" applyFill="1" applyBorder="1" applyAlignment="1" applyProtection="1">
      <alignment horizontal="center" vertical="center"/>
    </xf>
    <xf numFmtId="0" fontId="8" fillId="11" borderId="1" xfId="0" applyFont="1" applyFill="1" applyBorder="1" applyAlignment="1" applyProtection="1">
      <alignment horizontal="center"/>
    </xf>
    <xf numFmtId="1" fontId="14" fillId="0" borderId="1" xfId="0" applyNumberFormat="1" applyFont="1" applyBorder="1" applyAlignment="1" applyProtection="1">
      <alignment horizontal="center" vertical="center"/>
    </xf>
    <xf numFmtId="1" fontId="14" fillId="12" borderId="1" xfId="0" applyNumberFormat="1" applyFont="1" applyFill="1" applyBorder="1" applyAlignment="1" applyProtection="1">
      <alignment horizontal="center" vertical="center"/>
    </xf>
    <xf numFmtId="166" fontId="14" fillId="0" borderId="14" xfId="0" applyNumberFormat="1" applyFont="1" applyBorder="1" applyAlignment="1" applyProtection="1">
      <alignment horizontal="center" vertical="center"/>
    </xf>
    <xf numFmtId="166" fontId="14" fillId="0" borderId="13" xfId="0" applyNumberFormat="1" applyFont="1" applyBorder="1" applyAlignment="1" applyProtection="1">
      <alignment horizontal="center" vertical="center"/>
    </xf>
    <xf numFmtId="1" fontId="14" fillId="0" borderId="13" xfId="0" applyNumberFormat="1" applyFont="1" applyBorder="1" applyAlignment="1" applyProtection="1">
      <alignment horizontal="center" vertical="center"/>
    </xf>
    <xf numFmtId="1" fontId="14" fillId="0" borderId="0" xfId="0" applyNumberFormat="1" applyFont="1" applyAlignment="1" applyProtection="1">
      <alignment horizontal="center" vertical="center"/>
    </xf>
    <xf numFmtId="166" fontId="14" fillId="0" borderId="0" xfId="0" applyNumberFormat="1" applyFont="1" applyAlignment="1" applyProtection="1">
      <alignment horizontal="center" vertical="center"/>
    </xf>
    <xf numFmtId="0" fontId="8" fillId="11" borderId="10" xfId="0" applyFont="1" applyFill="1" applyBorder="1" applyAlignment="1" applyProtection="1">
      <alignment horizontal="center"/>
    </xf>
    <xf numFmtId="1" fontId="8" fillId="0" borderId="0" xfId="0" applyNumberFormat="1" applyFont="1" applyAlignment="1" applyProtection="1">
      <alignment horizontal="center" vertical="center"/>
    </xf>
    <xf numFmtId="0" fontId="8" fillId="10" borderId="5" xfId="0" applyFont="1" applyFill="1" applyBorder="1" applyAlignment="1" applyProtection="1">
      <alignment horizontal="center" vertical="center"/>
    </xf>
    <xf numFmtId="0" fontId="8" fillId="0" borderId="5" xfId="0" applyFont="1" applyBorder="1" applyAlignment="1" applyProtection="1">
      <alignment horizontal="center" vertical="center"/>
    </xf>
    <xf numFmtId="1" fontId="8" fillId="0" borderId="1" xfId="0" applyNumberFormat="1" applyFont="1" applyBorder="1" applyAlignment="1" applyProtection="1">
      <alignment horizontal="center" vertical="center"/>
    </xf>
    <xf numFmtId="0" fontId="8" fillId="0" borderId="13" xfId="0" applyFont="1" applyBorder="1" applyAlignment="1" applyProtection="1">
      <alignment horizontal="center" vertical="center"/>
    </xf>
    <xf numFmtId="1" fontId="8" fillId="0" borderId="16" xfId="0" applyNumberFormat="1" applyFont="1" applyBorder="1" applyAlignment="1" applyProtection="1">
      <alignment horizontal="center" vertical="center"/>
    </xf>
    <xf numFmtId="0" fontId="8" fillId="12" borderId="5" xfId="0" applyFont="1" applyFill="1" applyBorder="1" applyAlignment="1" applyProtection="1">
      <alignment horizontal="center" vertical="center"/>
    </xf>
    <xf numFmtId="1" fontId="9" fillId="0" borderId="0" xfId="0" applyNumberFormat="1" applyFont="1" applyAlignment="1" applyProtection="1">
      <alignment horizontal="center" vertical="center"/>
    </xf>
    <xf numFmtId="0" fontId="9" fillId="0" borderId="0" xfId="0" applyFont="1" applyAlignment="1" applyProtection="1">
      <alignment horizontal="center" vertical="center"/>
    </xf>
    <xf numFmtId="0" fontId="9" fillId="10" borderId="1" xfId="0" applyFont="1" applyFill="1" applyBorder="1" applyAlignment="1" applyProtection="1">
      <alignment horizontal="center" vertical="center"/>
    </xf>
    <xf numFmtId="166" fontId="8" fillId="0" borderId="5" xfId="0" applyNumberFormat="1" applyFont="1" applyBorder="1" applyAlignment="1" applyProtection="1">
      <alignment horizontal="center" vertical="center"/>
    </xf>
    <xf numFmtId="1" fontId="15" fillId="0" borderId="0" xfId="0" applyNumberFormat="1" applyFont="1" applyAlignment="1" applyProtection="1">
      <alignment horizontal="center"/>
    </xf>
    <xf numFmtId="1" fontId="0" fillId="0" borderId="0" xfId="0" applyNumberFormat="1" applyAlignment="1" applyProtection="1">
      <alignment horizontal="center"/>
    </xf>
    <xf numFmtId="0" fontId="8" fillId="0" borderId="16" xfId="0" applyFont="1" applyBorder="1" applyAlignment="1" applyProtection="1">
      <alignment horizontal="center" vertical="center"/>
    </xf>
    <xf numFmtId="1" fontId="8" fillId="12" borderId="1" xfId="0" applyNumberFormat="1" applyFont="1" applyFill="1" applyBorder="1" applyAlignment="1" applyProtection="1">
      <alignment horizontal="center" vertical="center"/>
    </xf>
    <xf numFmtId="0" fontId="0" fillId="10" borderId="1" xfId="0" applyFill="1" applyBorder="1" applyAlignment="1" applyProtection="1">
      <alignment horizontal="center"/>
    </xf>
    <xf numFmtId="1" fontId="0" fillId="12" borderId="1" xfId="0" applyNumberFormat="1" applyFill="1" applyBorder="1" applyAlignment="1" applyProtection="1">
      <alignment horizontal="center"/>
    </xf>
    <xf numFmtId="0" fontId="0" fillId="12" borderId="1" xfId="0" applyFill="1" applyBorder="1" applyAlignment="1" applyProtection="1">
      <alignment horizontal="center"/>
    </xf>
    <xf numFmtId="0" fontId="9" fillId="0" borderId="1" xfId="0" applyFont="1" applyBorder="1" applyAlignment="1" applyProtection="1">
      <alignment horizontal="center"/>
    </xf>
    <xf numFmtId="0" fontId="3" fillId="6" borderId="1" xfId="0" applyFont="1" applyFill="1" applyBorder="1" applyAlignment="1" applyProtection="1">
      <alignment horizontal="center"/>
    </xf>
    <xf numFmtId="0" fontId="3" fillId="6" borderId="1" xfId="7" applyFill="1" applyProtection="1">
      <alignment horizontal="center"/>
    </xf>
    <xf numFmtId="0" fontId="1" fillId="6" borderId="1" xfId="0" applyFont="1" applyFill="1" applyBorder="1" applyAlignment="1" applyProtection="1">
      <alignment horizontal="center"/>
    </xf>
    <xf numFmtId="0" fontId="26" fillId="0" borderId="24" xfId="0" applyFont="1" applyBorder="1" applyAlignment="1" applyProtection="1">
      <alignment vertical="center"/>
      <protection locked="0"/>
    </xf>
    <xf numFmtId="1" fontId="3" fillId="0" borderId="7" xfId="0" applyNumberFormat="1" applyFont="1" applyBorder="1" applyAlignment="1" applyProtection="1">
      <alignment horizontal="center" vertical="center" wrapText="1"/>
      <protection locked="0"/>
    </xf>
    <xf numFmtId="1" fontId="3" fillId="0" borderId="13" xfId="0" applyNumberFormat="1" applyFont="1" applyBorder="1" applyAlignment="1" applyProtection="1">
      <alignment horizontal="center" vertical="center" wrapText="1"/>
      <protection locked="0"/>
    </xf>
    <xf numFmtId="1" fontId="3" fillId="0" borderId="18" xfId="0" applyNumberFormat="1" applyFont="1" applyBorder="1" applyAlignment="1" applyProtection="1">
      <alignment horizontal="center" vertical="center" wrapText="1"/>
      <protection locked="0"/>
    </xf>
    <xf numFmtId="1" fontId="3" fillId="0" borderId="34" xfId="0" applyNumberFormat="1" applyFont="1" applyBorder="1" applyAlignment="1" applyProtection="1">
      <alignment horizontal="center" vertical="center" wrapText="1"/>
      <protection locked="0"/>
    </xf>
    <xf numFmtId="1" fontId="3" fillId="0" borderId="42" xfId="0" quotePrefix="1" applyNumberFormat="1" applyFont="1" applyBorder="1" applyAlignment="1" applyProtection="1">
      <alignment horizontal="center" vertical="center" wrapText="1"/>
      <protection locked="0"/>
    </xf>
    <xf numFmtId="0" fontId="16" fillId="0" borderId="0" xfId="0" applyFont="1" applyAlignment="1" applyProtection="1">
      <alignment vertical="top" wrapText="1"/>
      <protection locked="0"/>
    </xf>
    <xf numFmtId="0" fontId="23" fillId="0" borderId="0" xfId="0" applyFont="1" applyProtection="1"/>
    <xf numFmtId="0" fontId="26" fillId="0" borderId="1" xfId="0" applyFont="1" applyBorder="1" applyAlignment="1" applyProtection="1">
      <alignment vertical="center"/>
    </xf>
    <xf numFmtId="0" fontId="0" fillId="0" borderId="1" xfId="0" applyBorder="1" applyProtection="1"/>
    <xf numFmtId="0" fontId="0" fillId="0" borderId="31" xfId="0" applyBorder="1" applyProtection="1"/>
    <xf numFmtId="0" fontId="24" fillId="0" borderId="32" xfId="0" applyFont="1" applyBorder="1" applyAlignment="1" applyProtection="1">
      <alignment horizontal="center" wrapText="1"/>
    </xf>
    <xf numFmtId="0" fontId="24" fillId="0" borderId="33" xfId="0" applyFont="1" applyBorder="1" applyAlignment="1" applyProtection="1">
      <alignment horizontal="center" vertical="center" wrapText="1"/>
    </xf>
    <xf numFmtId="0" fontId="2" fillId="0" borderId="34" xfId="0" applyFont="1" applyBorder="1" applyAlignment="1" applyProtection="1">
      <alignment horizontal="center" vertical="center" textRotation="90" wrapText="1"/>
    </xf>
    <xf numFmtId="0" fontId="24" fillId="0" borderId="35" xfId="0" applyFont="1" applyBorder="1" applyAlignment="1" applyProtection="1">
      <alignment horizontal="center" vertical="center" wrapText="1"/>
    </xf>
    <xf numFmtId="0" fontId="24" fillId="0" borderId="34" xfId="0" applyFont="1" applyBorder="1" applyAlignment="1" applyProtection="1">
      <alignment horizontal="center" vertical="center" wrapText="1"/>
    </xf>
    <xf numFmtId="0" fontId="2" fillId="0" borderId="37" xfId="0" applyFont="1" applyBorder="1" applyAlignment="1" applyProtection="1">
      <alignment horizontal="left" vertical="center" wrapText="1"/>
    </xf>
    <xf numFmtId="0" fontId="21" fillId="0" borderId="37" xfId="0" applyFont="1" applyBorder="1" applyAlignment="1" applyProtection="1">
      <alignment horizontal="left" vertical="center" wrapText="1"/>
    </xf>
    <xf numFmtId="0" fontId="3" fillId="8" borderId="37" xfId="0" applyFont="1" applyFill="1" applyBorder="1" applyAlignment="1" applyProtection="1">
      <alignment horizontal="left" vertical="center" wrapText="1"/>
    </xf>
    <xf numFmtId="0" fontId="3" fillId="9" borderId="37" xfId="0" applyFont="1" applyFill="1" applyBorder="1" applyAlignment="1" applyProtection="1">
      <alignment horizontal="left" vertical="center" wrapText="1"/>
    </xf>
    <xf numFmtId="0" fontId="28" fillId="8" borderId="36" xfId="0" applyFont="1" applyFill="1" applyBorder="1" applyAlignment="1" applyProtection="1">
      <alignment horizontal="center" vertical="center" wrapText="1"/>
    </xf>
    <xf numFmtId="0" fontId="9" fillId="9" borderId="31" xfId="0" applyFont="1" applyFill="1" applyBorder="1" applyAlignment="1" applyProtection="1">
      <alignment vertical="center" wrapText="1"/>
    </xf>
    <xf numFmtId="0" fontId="9" fillId="0" borderId="38" xfId="0" applyFont="1" applyBorder="1" applyAlignment="1" applyProtection="1">
      <alignment vertical="center" wrapText="1"/>
    </xf>
    <xf numFmtId="0" fontId="28" fillId="0" borderId="36" xfId="0" applyFont="1" applyBorder="1" applyAlignment="1" applyProtection="1">
      <alignment horizontal="center" vertical="center" wrapText="1"/>
    </xf>
    <xf numFmtId="0" fontId="9" fillId="9" borderId="34" xfId="0" applyFont="1" applyFill="1" applyBorder="1" applyAlignment="1" applyProtection="1">
      <alignment vertical="center" wrapText="1"/>
    </xf>
    <xf numFmtId="0" fontId="9" fillId="0" borderId="41" xfId="0" applyFont="1" applyBorder="1" applyAlignment="1" applyProtection="1">
      <alignment vertical="center" wrapText="1"/>
    </xf>
    <xf numFmtId="0" fontId="9" fillId="9" borderId="41" xfId="0" applyFont="1" applyFill="1" applyBorder="1" applyAlignment="1" applyProtection="1">
      <alignment vertical="center" wrapText="1"/>
    </xf>
    <xf numFmtId="0" fontId="9" fillId="9" borderId="36" xfId="0" applyFont="1" applyFill="1" applyBorder="1" applyAlignment="1" applyProtection="1">
      <alignment vertical="center" wrapText="1"/>
    </xf>
    <xf numFmtId="0" fontId="9" fillId="0" borderId="36" xfId="0" applyFont="1" applyBorder="1" applyAlignment="1" applyProtection="1">
      <alignment vertical="center" wrapText="1"/>
    </xf>
    <xf numFmtId="0" fontId="9" fillId="9" borderId="38" xfId="0" applyFont="1" applyFill="1" applyBorder="1" applyAlignment="1" applyProtection="1">
      <alignment vertical="center" wrapText="1"/>
    </xf>
    <xf numFmtId="0" fontId="9" fillId="0" borderId="34" xfId="0" applyFont="1" applyBorder="1" applyAlignment="1" applyProtection="1">
      <alignment vertical="center" wrapText="1"/>
    </xf>
    <xf numFmtId="0" fontId="28" fillId="0" borderId="43" xfId="0" applyFont="1" applyBorder="1" applyAlignment="1" applyProtection="1">
      <alignment horizontal="center" vertical="center" wrapText="1"/>
    </xf>
    <xf numFmtId="0" fontId="9" fillId="0" borderId="44" xfId="0" applyFont="1" applyBorder="1" applyAlignment="1" applyProtection="1">
      <alignment vertical="center" wrapText="1"/>
    </xf>
    <xf numFmtId="0" fontId="28" fillId="0" borderId="34" xfId="0" applyFont="1" applyBorder="1" applyAlignment="1" applyProtection="1">
      <alignment horizontal="center" vertical="center" wrapText="1"/>
    </xf>
    <xf numFmtId="0" fontId="9" fillId="0" borderId="35" xfId="0" applyFont="1" applyBorder="1" applyAlignment="1" applyProtection="1">
      <alignment vertical="center" wrapText="1"/>
    </xf>
    <xf numFmtId="1" fontId="3" fillId="0" borderId="31" xfId="0" applyNumberFormat="1" applyFont="1" applyBorder="1" applyAlignment="1" applyProtection="1">
      <alignment horizontal="center" vertical="center" wrapText="1"/>
    </xf>
    <xf numFmtId="1" fontId="3" fillId="0" borderId="36" xfId="0" applyNumberFormat="1" applyFont="1" applyBorder="1" applyAlignment="1" applyProtection="1">
      <alignment horizontal="center" vertical="center" wrapText="1"/>
    </xf>
    <xf numFmtId="1" fontId="3" fillId="0" borderId="36" xfId="0" quotePrefix="1" applyNumberFormat="1" applyFont="1" applyBorder="1" applyAlignment="1" applyProtection="1">
      <alignment horizontal="center" vertical="center" wrapText="1"/>
    </xf>
    <xf numFmtId="1" fontId="3" fillId="5" borderId="36" xfId="0" applyNumberFormat="1" applyFont="1" applyFill="1" applyBorder="1" applyAlignment="1" applyProtection="1">
      <alignment horizontal="center" vertical="center" wrapText="1"/>
    </xf>
    <xf numFmtId="1" fontId="3" fillId="0" borderId="43" xfId="0" applyNumberFormat="1" applyFont="1" applyBorder="1" applyAlignment="1" applyProtection="1">
      <alignment horizontal="center" vertical="center" wrapText="1"/>
    </xf>
    <xf numFmtId="1" fontId="3" fillId="8" borderId="34" xfId="0" applyNumberFormat="1" applyFont="1" applyFill="1" applyBorder="1" applyAlignment="1" applyProtection="1">
      <alignment horizontal="center" vertical="center" wrapText="1"/>
    </xf>
    <xf numFmtId="1" fontId="3" fillId="9" borderId="48" xfId="0" applyNumberFormat="1" applyFont="1" applyFill="1" applyBorder="1" applyAlignment="1" applyProtection="1">
      <alignment horizontal="center" vertical="center" wrapText="1"/>
    </xf>
    <xf numFmtId="0" fontId="2" fillId="0" borderId="0" xfId="0" applyFont="1" applyAlignment="1" applyProtection="1">
      <alignment horizontal="center"/>
    </xf>
    <xf numFmtId="0" fontId="8" fillId="10" borderId="1" xfId="0" applyFont="1" applyFill="1" applyBorder="1" applyAlignment="1" applyProtection="1">
      <alignment horizontal="center" vertical="center" wrapText="1"/>
    </xf>
    <xf numFmtId="0" fontId="14" fillId="0" borderId="1" xfId="0" applyFont="1" applyBorder="1" applyAlignment="1" applyProtection="1">
      <alignment horizontal="center" vertical="center"/>
    </xf>
    <xf numFmtId="0" fontId="2" fillId="0" borderId="0" xfId="0" applyFont="1" applyAlignment="1" applyProtection="1">
      <alignment horizontal="right"/>
    </xf>
    <xf numFmtId="0" fontId="0" fillId="0" borderId="13" xfId="0" applyBorder="1" applyProtection="1">
      <protection locked="0"/>
    </xf>
    <xf numFmtId="0" fontId="20" fillId="0" borderId="0" xfId="0" applyFont="1" applyBorder="1" applyAlignment="1" applyProtection="1">
      <alignment vertical="top" wrapText="1"/>
      <protection locked="0"/>
    </xf>
    <xf numFmtId="0" fontId="26" fillId="0" borderId="1" xfId="0" applyFont="1" applyBorder="1" applyAlignment="1" applyProtection="1">
      <alignment vertical="center" textRotation="90" wrapText="1"/>
    </xf>
    <xf numFmtId="0" fontId="25" fillId="0" borderId="5" xfId="0" applyFont="1" applyBorder="1" applyProtection="1"/>
    <xf numFmtId="0" fontId="0" fillId="0" borderId="16" xfId="0" applyBorder="1" applyAlignment="1" applyProtection="1"/>
    <xf numFmtId="0" fontId="0" fillId="0" borderId="9" xfId="0" applyBorder="1" applyAlignment="1" applyProtection="1"/>
    <xf numFmtId="0" fontId="0" fillId="0" borderId="17" xfId="0" applyBorder="1" applyAlignment="1" applyProtection="1"/>
    <xf numFmtId="0" fontId="19" fillId="0" borderId="5" xfId="0" applyFont="1" applyBorder="1" applyAlignment="1" applyProtection="1">
      <alignment vertical="center"/>
    </xf>
    <xf numFmtId="0" fontId="22" fillId="3" borderId="27" xfId="0" applyFont="1" applyFill="1" applyBorder="1" applyAlignment="1" applyProtection="1">
      <alignment vertical="center"/>
    </xf>
    <xf numFmtId="0" fontId="26" fillId="0" borderId="27" xfId="0" applyFont="1" applyBorder="1" applyAlignment="1" applyProtection="1">
      <alignment vertical="center"/>
    </xf>
    <xf numFmtId="0" fontId="21" fillId="0" borderId="0" xfId="0" applyFont="1" applyProtection="1">
      <protection locked="0"/>
    </xf>
    <xf numFmtId="1" fontId="0" fillId="0" borderId="0" xfId="0" applyNumberFormat="1" applyProtection="1">
      <protection locked="0"/>
    </xf>
    <xf numFmtId="0" fontId="21" fillId="0" borderId="9" xfId="0" applyFont="1" applyBorder="1" applyProtection="1"/>
    <xf numFmtId="0" fontId="0" fillId="0" borderId="5" xfId="0" applyBorder="1" applyProtection="1"/>
    <xf numFmtId="0" fontId="18" fillId="11" borderId="1" xfId="0" applyFont="1" applyFill="1" applyBorder="1" applyAlignment="1" applyProtection="1">
      <alignment horizontal="center" vertical="center" wrapText="1"/>
    </xf>
    <xf numFmtId="0" fontId="0" fillId="0" borderId="1" xfId="0" applyBorder="1" applyAlignment="1" applyProtection="1">
      <alignment horizontal="center" vertical="center"/>
    </xf>
    <xf numFmtId="0" fontId="6" fillId="6" borderId="1" xfId="0" applyFont="1" applyFill="1" applyBorder="1" applyAlignment="1" applyProtection="1">
      <alignment horizontal="center"/>
    </xf>
    <xf numFmtId="0" fontId="6" fillId="6" borderId="1" xfId="7" applyFont="1" applyFill="1" applyProtection="1">
      <alignment horizontal="center"/>
    </xf>
    <xf numFmtId="0" fontId="6" fillId="6" borderId="1" xfId="0" applyFont="1" applyFill="1" applyBorder="1" applyAlignment="1" applyProtection="1">
      <alignment horizontal="center" wrapText="1"/>
    </xf>
    <xf numFmtId="0" fontId="6" fillId="6" borderId="5" xfId="0" applyFont="1" applyFill="1" applyBorder="1" applyProtection="1"/>
    <xf numFmtId="0" fontId="14" fillId="11"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0" borderId="1" xfId="0" applyFont="1" applyBorder="1" applyProtection="1"/>
    <xf numFmtId="4" fontId="6" fillId="3" borderId="1" xfId="0" applyNumberFormat="1" applyFont="1" applyFill="1" applyBorder="1" applyAlignment="1" applyProtection="1">
      <alignment horizontal="center"/>
    </xf>
    <xf numFmtId="166" fontId="6" fillId="0" borderId="1" xfId="0" applyNumberFormat="1" applyFont="1" applyBorder="1" applyAlignment="1" applyProtection="1">
      <alignment horizontal="center"/>
    </xf>
    <xf numFmtId="9" fontId="6" fillId="0" borderId="1" xfId="12" applyFont="1" applyFill="1" applyBorder="1" applyAlignment="1" applyProtection="1">
      <alignment horizontal="center"/>
    </xf>
    <xf numFmtId="9" fontId="6" fillId="0" borderId="1" xfId="0" applyNumberFormat="1" applyFont="1" applyBorder="1" applyAlignment="1" applyProtection="1">
      <alignment horizontal="center" vertical="center"/>
    </xf>
    <xf numFmtId="9" fontId="6" fillId="0" borderId="1" xfId="0" applyNumberFormat="1" applyFont="1" applyBorder="1" applyProtection="1"/>
    <xf numFmtId="0" fontId="0" fillId="7" borderId="5" xfId="0" applyFill="1" applyBorder="1" applyProtection="1"/>
    <xf numFmtId="9" fontId="13" fillId="0" borderId="1" xfId="12" applyFont="1" applyFill="1" applyBorder="1" applyAlignment="1" applyProtection="1">
      <alignment horizontal="center" vertical="center"/>
    </xf>
    <xf numFmtId="9" fontId="13" fillId="0" borderId="1" xfId="12" applyFont="1" applyBorder="1" applyAlignment="1" applyProtection="1">
      <alignment horizontal="center" vertical="center"/>
    </xf>
    <xf numFmtId="0" fontId="0" fillId="5" borderId="17" xfId="0" applyFill="1" applyBorder="1" applyProtection="1"/>
    <xf numFmtId="0" fontId="0" fillId="0" borderId="17" xfId="0" applyBorder="1" applyAlignment="1" applyProtection="1">
      <alignment vertical="center" wrapText="1"/>
    </xf>
    <xf numFmtId="0" fontId="0" fillId="0" borderId="5" xfId="0" applyBorder="1" applyAlignment="1" applyProtection="1">
      <alignment vertical="center" wrapText="1"/>
    </xf>
    <xf numFmtId="9" fontId="0" fillId="0" borderId="0" xfId="0" applyNumberFormat="1" applyProtection="1"/>
    <xf numFmtId="1" fontId="14" fillId="13" borderId="5" xfId="0" applyNumberFormat="1" applyFont="1" applyFill="1" applyBorder="1" applyAlignment="1" applyProtection="1">
      <alignment horizontal="center" vertical="center"/>
    </xf>
    <xf numFmtId="1" fontId="8" fillId="13" borderId="1" xfId="0" applyNumberFormat="1" applyFont="1" applyFill="1" applyBorder="1" applyAlignment="1" applyProtection="1">
      <alignment horizontal="center" vertical="center"/>
    </xf>
    <xf numFmtId="1" fontId="14" fillId="14" borderId="1" xfId="0" applyNumberFormat="1" applyFont="1" applyFill="1" applyBorder="1" applyAlignment="1" applyProtection="1">
      <alignment horizontal="center" vertical="center"/>
    </xf>
    <xf numFmtId="0" fontId="0" fillId="0" borderId="0" xfId="0" applyBorder="1" applyAlignment="1" applyProtection="1">
      <alignment vertical="center" wrapText="1"/>
    </xf>
    <xf numFmtId="166" fontId="13" fillId="0" borderId="1" xfId="0" applyNumberFormat="1" applyFont="1" applyBorder="1" applyAlignment="1" applyProtection="1">
      <alignment horizontal="center"/>
    </xf>
    <xf numFmtId="166" fontId="14" fillId="0" borderId="1" xfId="0" applyNumberFormat="1" applyFont="1" applyBorder="1" applyAlignment="1" applyProtection="1">
      <alignment horizontal="center"/>
    </xf>
    <xf numFmtId="9" fontId="14" fillId="0" borderId="1" xfId="12" applyFont="1" applyFill="1" applyBorder="1" applyAlignment="1" applyProtection="1">
      <alignment horizontal="center"/>
    </xf>
    <xf numFmtId="9" fontId="6" fillId="0" borderId="1" xfId="12" applyFont="1" applyFill="1" applyBorder="1" applyProtection="1"/>
    <xf numFmtId="0" fontId="34" fillId="0" borderId="0" xfId="0" applyFont="1" applyBorder="1" applyProtection="1"/>
    <xf numFmtId="0" fontId="34" fillId="0" borderId="0" xfId="0" applyFont="1" applyProtection="1"/>
    <xf numFmtId="1" fontId="6" fillId="0" borderId="0" xfId="0" applyNumberFormat="1" applyFont="1" applyAlignment="1" applyProtection="1">
      <alignment horizontal="center"/>
    </xf>
    <xf numFmtId="0" fontId="0" fillId="7" borderId="5" xfId="0" applyFill="1" applyBorder="1" applyAlignment="1" applyProtection="1">
      <alignment vertical="center" wrapText="1"/>
    </xf>
    <xf numFmtId="0" fontId="0" fillId="0" borderId="16" xfId="0" applyBorder="1" applyAlignment="1" applyProtection="1">
      <alignment vertical="center" wrapText="1"/>
    </xf>
    <xf numFmtId="0" fontId="0" fillId="0" borderId="9" xfId="0" applyBorder="1" applyAlignment="1" applyProtection="1">
      <alignment horizontal="left" vertical="center" wrapText="1"/>
    </xf>
    <xf numFmtId="1" fontId="3" fillId="0" borderId="45" xfId="0" applyNumberFormat="1" applyFont="1" applyBorder="1" applyAlignment="1" applyProtection="1">
      <alignment horizontal="center" vertical="center" wrapText="1"/>
    </xf>
    <xf numFmtId="0" fontId="25" fillId="0" borderId="4" xfId="0" applyFont="1" applyBorder="1" applyAlignment="1" applyProtection="1">
      <alignment horizontal="center"/>
      <protection locked="0"/>
    </xf>
    <xf numFmtId="0" fontId="25" fillId="0" borderId="18" xfId="0" applyFont="1" applyBorder="1" applyAlignment="1" applyProtection="1">
      <alignment horizontal="center"/>
      <protection locked="0"/>
    </xf>
    <xf numFmtId="0" fontId="25" fillId="0" borderId="5" xfId="0" applyFont="1" applyBorder="1" applyAlignment="1" applyProtection="1">
      <alignment horizontal="center"/>
      <protection locked="0"/>
    </xf>
    <xf numFmtId="0" fontId="26" fillId="0" borderId="10" xfId="0" applyFont="1" applyBorder="1" applyAlignment="1" applyProtection="1">
      <alignment horizontal="center" vertical="center" textRotation="90" wrapText="1"/>
    </xf>
    <xf numFmtId="0" fontId="26" fillId="0" borderId="11" xfId="0" applyFont="1" applyBorder="1" applyAlignment="1" applyProtection="1">
      <alignment horizontal="center" vertical="center" textRotation="90" wrapText="1"/>
    </xf>
    <xf numFmtId="0" fontId="26" fillId="0" borderId="12" xfId="0" applyFont="1" applyBorder="1" applyAlignment="1" applyProtection="1">
      <alignment horizontal="center" vertical="center" textRotation="90" wrapText="1"/>
    </xf>
    <xf numFmtId="0" fontId="26" fillId="0" borderId="1" xfId="0" applyFont="1" applyBorder="1" applyAlignment="1" applyProtection="1">
      <alignment horizontal="left" vertical="center"/>
    </xf>
    <xf numFmtId="0" fontId="26" fillId="0" borderId="21" xfId="0" applyFont="1" applyBorder="1" applyAlignment="1" applyProtection="1">
      <alignment horizontal="center" vertical="center"/>
      <protection locked="0"/>
    </xf>
    <xf numFmtId="0" fontId="26" fillId="0" borderId="22"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12" xfId="0" applyFont="1" applyBorder="1" applyAlignment="1" applyProtection="1">
      <alignment horizontal="left" vertical="center"/>
    </xf>
    <xf numFmtId="0" fontId="22" fillId="0" borderId="25" xfId="0" applyFont="1" applyBorder="1" applyAlignment="1" applyProtection="1">
      <alignment horizontal="center" vertical="center"/>
      <protection locked="0"/>
    </xf>
    <xf numFmtId="0" fontId="22" fillId="0" borderId="26"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22" fillId="0" borderId="1" xfId="0" applyFont="1" applyBorder="1" applyAlignment="1" applyProtection="1">
      <alignment horizontal="left" vertical="center" wrapText="1"/>
    </xf>
    <xf numFmtId="0" fontId="22" fillId="3" borderId="25" xfId="0" applyFont="1" applyFill="1" applyBorder="1" applyAlignment="1" applyProtection="1">
      <alignment horizontal="center" vertical="center"/>
    </xf>
    <xf numFmtId="0" fontId="22" fillId="3" borderId="26" xfId="0" applyFont="1" applyFill="1" applyBorder="1" applyAlignment="1" applyProtection="1">
      <alignment horizontal="center" vertical="center"/>
    </xf>
    <xf numFmtId="0" fontId="22" fillId="0" borderId="4" xfId="0" applyFont="1" applyBorder="1" applyAlignment="1" applyProtection="1">
      <alignment horizontal="left" vertical="center" wrapText="1"/>
    </xf>
    <xf numFmtId="0" fontId="22" fillId="0" borderId="5" xfId="0" applyFont="1" applyBorder="1" applyAlignment="1" applyProtection="1">
      <alignment horizontal="left" vertical="center" wrapText="1"/>
    </xf>
    <xf numFmtId="0" fontId="25" fillId="0" borderId="4" xfId="0" applyFont="1" applyBorder="1" applyAlignment="1" applyProtection="1">
      <alignment horizontal="center"/>
    </xf>
    <xf numFmtId="0" fontId="25" fillId="0" borderId="18" xfId="0" applyFont="1" applyBorder="1" applyAlignment="1" applyProtection="1">
      <alignment horizontal="center"/>
    </xf>
    <xf numFmtId="0" fontId="26" fillId="0" borderId="1" xfId="0" applyFont="1" applyBorder="1" applyAlignment="1" applyProtection="1">
      <alignment horizontal="left" vertical="center" wrapText="1"/>
    </xf>
    <xf numFmtId="0" fontId="26" fillId="0" borderId="1" xfId="0" applyFont="1" applyBorder="1" applyAlignment="1" applyProtection="1">
      <alignment horizontal="right" vertical="center" wrapText="1"/>
    </xf>
    <xf numFmtId="168" fontId="22" fillId="0" borderId="25" xfId="0" applyNumberFormat="1" applyFont="1" applyBorder="1" applyAlignment="1" applyProtection="1">
      <alignment horizontal="center"/>
      <protection locked="0"/>
    </xf>
    <xf numFmtId="168" fontId="22" fillId="0" borderId="26" xfId="0" applyNumberFormat="1" applyFont="1" applyBorder="1" applyAlignment="1" applyProtection="1">
      <alignment horizontal="center"/>
      <protection locked="0"/>
    </xf>
    <xf numFmtId="168" fontId="22" fillId="0" borderId="27" xfId="0" applyNumberFormat="1" applyFont="1" applyBorder="1" applyAlignment="1" applyProtection="1">
      <alignment horizontal="center"/>
      <protection locked="0"/>
    </xf>
    <xf numFmtId="0" fontId="22" fillId="0" borderId="1" xfId="0" applyFont="1" applyBorder="1" applyAlignment="1" applyProtection="1">
      <alignment horizontal="right" vertical="center"/>
    </xf>
    <xf numFmtId="168" fontId="22" fillId="0" borderId="28" xfId="0" applyNumberFormat="1" applyFont="1" applyBorder="1" applyAlignment="1" applyProtection="1">
      <alignment horizontal="center"/>
      <protection locked="0"/>
    </xf>
    <xf numFmtId="168" fontId="22" fillId="0" borderId="29" xfId="0" applyNumberFormat="1" applyFont="1" applyBorder="1" applyAlignment="1" applyProtection="1">
      <alignment horizontal="center"/>
      <protection locked="0"/>
    </xf>
    <xf numFmtId="168" fontId="22" fillId="0" borderId="30" xfId="0" applyNumberFormat="1" applyFont="1" applyBorder="1" applyAlignment="1" applyProtection="1">
      <alignment horizontal="center"/>
      <protection locked="0"/>
    </xf>
    <xf numFmtId="0" fontId="26" fillId="0" borderId="4" xfId="0" applyFont="1" applyBorder="1" applyAlignment="1" applyProtection="1">
      <alignment horizontal="center" vertical="center" textRotation="90" wrapText="1"/>
      <protection locked="0"/>
    </xf>
    <xf numFmtId="0" fontId="26" fillId="0" borderId="18" xfId="0" applyFont="1" applyBorder="1" applyAlignment="1" applyProtection="1">
      <alignment horizontal="center" vertical="center" textRotation="90" wrapText="1"/>
      <protection locked="0"/>
    </xf>
    <xf numFmtId="0" fontId="26" fillId="0" borderId="5" xfId="0" applyFont="1" applyBorder="1" applyAlignment="1" applyProtection="1">
      <alignment horizontal="center" vertical="center" textRotation="90" wrapText="1"/>
      <protection locked="0"/>
    </xf>
    <xf numFmtId="0" fontId="19" fillId="0" borderId="1" xfId="0" applyFont="1" applyBorder="1" applyAlignment="1" applyProtection="1">
      <alignment horizontal="center" vertical="center"/>
    </xf>
    <xf numFmtId="0" fontId="19" fillId="0" borderId="1" xfId="0" applyFont="1" applyBorder="1" applyAlignment="1" applyProtection="1">
      <alignment horizontal="right" vertical="center"/>
    </xf>
    <xf numFmtId="1" fontId="19" fillId="0" borderId="24" xfId="0" applyNumberFormat="1" applyFont="1" applyBorder="1" applyAlignment="1" applyProtection="1">
      <alignment horizontal="center"/>
    </xf>
    <xf numFmtId="1" fontId="13" fillId="0" borderId="16" xfId="0" applyNumberFormat="1" applyFont="1" applyBorder="1" applyAlignment="1" applyProtection="1">
      <alignment horizontal="left" vertical="center" wrapText="1"/>
    </xf>
    <xf numFmtId="1" fontId="13" fillId="0" borderId="17" xfId="0" applyNumberFormat="1" applyFont="1" applyBorder="1" applyAlignment="1" applyProtection="1">
      <alignment horizontal="left" vertical="center" wrapText="1"/>
    </xf>
    <xf numFmtId="1" fontId="19" fillId="0" borderId="12" xfId="0" applyNumberFormat="1" applyFont="1" applyBorder="1" applyAlignment="1" applyProtection="1">
      <alignment horizontal="center"/>
    </xf>
    <xf numFmtId="0" fontId="20" fillId="0" borderId="4" xfId="0" applyFont="1" applyBorder="1" applyAlignment="1" applyProtection="1">
      <alignment horizontal="center" vertical="top" wrapText="1"/>
    </xf>
    <xf numFmtId="0" fontId="20" fillId="0" borderId="18" xfId="0" applyFont="1" applyBorder="1" applyAlignment="1" applyProtection="1">
      <alignment horizontal="center" vertical="top" wrapText="1"/>
    </xf>
    <xf numFmtId="0" fontId="20" fillId="0" borderId="5" xfId="0" applyFont="1" applyBorder="1" applyAlignment="1" applyProtection="1">
      <alignment horizontal="center" vertical="top" wrapText="1"/>
    </xf>
    <xf numFmtId="0" fontId="3" fillId="6" borderId="46"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39" xfId="0" applyFont="1" applyFill="1" applyBorder="1" applyAlignment="1" applyProtection="1">
      <alignment horizontal="center" vertical="center" wrapText="1"/>
    </xf>
    <xf numFmtId="0" fontId="3" fillId="6" borderId="40" xfId="0" applyFont="1" applyFill="1" applyBorder="1" applyAlignment="1" applyProtection="1">
      <alignment horizontal="center" vertical="center" wrapText="1"/>
    </xf>
    <xf numFmtId="1" fontId="3" fillId="6" borderId="39" xfId="0" applyNumberFormat="1" applyFont="1" applyFill="1" applyBorder="1" applyAlignment="1" applyProtection="1">
      <alignment horizontal="center" vertical="center" wrapText="1"/>
    </xf>
    <xf numFmtId="1" fontId="3" fillId="6" borderId="40" xfId="0" applyNumberFormat="1" applyFont="1" applyFill="1" applyBorder="1" applyAlignment="1" applyProtection="1">
      <alignment horizontal="center" vertical="center" wrapText="1"/>
    </xf>
    <xf numFmtId="0" fontId="0" fillId="0" borderId="1" xfId="0" applyBorder="1" applyAlignment="1" applyProtection="1">
      <alignment horizontal="center" vertical="center"/>
    </xf>
    <xf numFmtId="0" fontId="28" fillId="7" borderId="0" xfId="0" applyFont="1" applyFill="1" applyAlignment="1" applyProtection="1">
      <alignment horizontal="center"/>
    </xf>
    <xf numFmtId="0" fontId="2" fillId="0" borderId="0" xfId="0" applyFont="1" applyBorder="1" applyAlignment="1" applyProtection="1">
      <alignment horizontal="center"/>
    </xf>
    <xf numFmtId="0" fontId="2" fillId="0" borderId="7" xfId="0" applyFont="1" applyBorder="1" applyAlignment="1" applyProtection="1">
      <alignment horizontal="center"/>
    </xf>
    <xf numFmtId="0" fontId="2" fillId="0" borderId="13" xfId="0" applyFont="1" applyBorder="1" applyAlignment="1" applyProtection="1">
      <alignment horizontal="center"/>
    </xf>
    <xf numFmtId="0" fontId="2" fillId="0" borderId="18" xfId="0" applyFont="1" applyBorder="1" applyAlignment="1" applyProtection="1">
      <alignment horizontal="center"/>
    </xf>
    <xf numFmtId="0" fontId="2" fillId="0" borderId="0" xfId="0" applyFont="1" applyAlignment="1" applyProtection="1">
      <alignment horizontal="right"/>
    </xf>
    <xf numFmtId="0" fontId="2" fillId="3" borderId="49" xfId="0" applyFont="1" applyFill="1" applyBorder="1" applyAlignment="1" applyProtection="1">
      <alignment horizontal="center"/>
      <protection locked="0"/>
    </xf>
    <xf numFmtId="0" fontId="2" fillId="3" borderId="50" xfId="0" applyFont="1" applyFill="1" applyBorder="1" applyAlignment="1" applyProtection="1">
      <alignment horizontal="center"/>
      <protection locked="0"/>
    </xf>
    <xf numFmtId="0" fontId="2" fillId="3" borderId="51" xfId="0" applyFont="1" applyFill="1" applyBorder="1" applyAlignment="1" applyProtection="1">
      <alignment horizontal="center"/>
      <protection locked="0"/>
    </xf>
    <xf numFmtId="0" fontId="2" fillId="0" borderId="0" xfId="0" applyFont="1" applyAlignment="1" applyProtection="1">
      <alignment horizontal="right" wrapText="1"/>
    </xf>
    <xf numFmtId="0" fontId="8" fillId="4" borderId="4" xfId="0" applyFont="1" applyFill="1" applyBorder="1" applyAlignment="1" applyProtection="1">
      <alignment horizontal="center" vertical="center" wrapText="1"/>
      <protection locked="0"/>
    </xf>
    <xf numFmtId="0" fontId="8" fillId="4" borderId="18"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29" fillId="3" borderId="52" xfId="0" applyFont="1" applyFill="1" applyBorder="1" applyAlignment="1" applyProtection="1">
      <alignment horizontal="center" vertical="center"/>
    </xf>
    <xf numFmtId="0" fontId="29" fillId="3" borderId="53" xfId="0" applyFont="1" applyFill="1" applyBorder="1" applyAlignment="1" applyProtection="1">
      <alignment horizontal="center" vertical="center"/>
    </xf>
    <xf numFmtId="0" fontId="29" fillId="3" borderId="54" xfId="0" applyFont="1" applyFill="1" applyBorder="1" applyAlignment="1" applyProtection="1">
      <alignment horizontal="center" vertical="center"/>
    </xf>
    <xf numFmtId="0" fontId="8" fillId="10" borderId="4" xfId="0" applyFont="1" applyFill="1" applyBorder="1" applyAlignment="1" applyProtection="1">
      <alignment horizontal="center" vertical="center" wrapText="1"/>
    </xf>
    <xf numFmtId="0" fontId="8" fillId="10" borderId="18" xfId="0" applyFont="1" applyFill="1" applyBorder="1" applyAlignment="1" applyProtection="1">
      <alignment horizontal="center" vertical="center" wrapText="1"/>
    </xf>
    <xf numFmtId="0" fontId="8" fillId="10" borderId="5"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8" fillId="10" borderId="1" xfId="0" applyFont="1" applyFill="1" applyBorder="1" applyAlignment="1" applyProtection="1">
      <alignment horizontal="center" vertical="center" wrapText="1"/>
    </xf>
    <xf numFmtId="0" fontId="0" fillId="11" borderId="6" xfId="0" applyFill="1" applyBorder="1" applyAlignment="1" applyProtection="1">
      <alignment horizontal="center"/>
    </xf>
    <xf numFmtId="0" fontId="0" fillId="11" borderId="17" xfId="0" applyFill="1" applyBorder="1" applyAlignment="1" applyProtection="1">
      <alignment horizontal="center"/>
    </xf>
    <xf numFmtId="0" fontId="14" fillId="0" borderId="1" xfId="0" applyFont="1" applyBorder="1" applyAlignment="1" applyProtection="1">
      <alignment horizontal="center" vertical="center"/>
    </xf>
    <xf numFmtId="0" fontId="3" fillId="10" borderId="14" xfId="0" applyFont="1" applyFill="1" applyBorder="1" applyAlignment="1" applyProtection="1">
      <alignment horizontal="center" vertical="center" wrapText="1"/>
    </xf>
    <xf numFmtId="0" fontId="3" fillId="10" borderId="13" xfId="0" applyFont="1" applyFill="1" applyBorder="1" applyAlignment="1" applyProtection="1">
      <alignment horizontal="center" vertical="center"/>
    </xf>
    <xf numFmtId="0" fontId="3" fillId="10" borderId="16" xfId="0" applyFont="1" applyFill="1" applyBorder="1" applyAlignment="1" applyProtection="1">
      <alignment horizontal="center" vertical="center"/>
    </xf>
    <xf numFmtId="0" fontId="3" fillId="10" borderId="6" xfId="0" applyFont="1" applyFill="1" applyBorder="1" applyAlignment="1" applyProtection="1">
      <alignment horizontal="center" vertical="center"/>
    </xf>
    <xf numFmtId="0" fontId="3" fillId="10" borderId="7" xfId="0" applyFont="1" applyFill="1" applyBorder="1" applyAlignment="1" applyProtection="1">
      <alignment horizontal="center" vertical="center"/>
    </xf>
    <xf numFmtId="0" fontId="3" fillId="10" borderId="17" xfId="0" applyFont="1" applyFill="1" applyBorder="1" applyAlignment="1" applyProtection="1">
      <alignment horizontal="center" vertical="center"/>
    </xf>
    <xf numFmtId="0" fontId="3" fillId="10" borderId="10" xfId="0" applyFont="1" applyFill="1" applyBorder="1" applyAlignment="1" applyProtection="1">
      <alignment horizontal="center" vertical="center" wrapText="1"/>
    </xf>
    <xf numFmtId="0" fontId="3" fillId="10" borderId="12" xfId="0" applyFont="1" applyFill="1" applyBorder="1" applyAlignment="1" applyProtection="1">
      <alignment horizontal="center" vertical="center"/>
    </xf>
    <xf numFmtId="0" fontId="0" fillId="6" borderId="1" xfId="0" applyFill="1" applyBorder="1" applyAlignment="1" applyProtection="1">
      <alignment horizontal="center"/>
      <protection locked="0"/>
    </xf>
    <xf numFmtId="0" fontId="35" fillId="0" borderId="8" xfId="0" applyFont="1" applyBorder="1" applyAlignment="1" applyProtection="1">
      <alignment horizontal="center" vertical="center" wrapText="1"/>
    </xf>
    <xf numFmtId="0" fontId="35" fillId="0" borderId="0" xfId="0" applyFont="1" applyAlignment="1" applyProtection="1">
      <alignment horizontal="center" vertical="center" wrapText="1"/>
    </xf>
    <xf numFmtId="0" fontId="9" fillId="0" borderId="1" xfId="0" applyFont="1" applyBorder="1" applyAlignment="1" applyProtection="1">
      <alignment horizontal="right"/>
    </xf>
    <xf numFmtId="0" fontId="0" fillId="0" borderId="1" xfId="0" applyBorder="1" applyAlignment="1" applyProtection="1">
      <alignment horizontal="right"/>
    </xf>
    <xf numFmtId="0" fontId="36" fillId="0" borderId="8" xfId="0" applyFont="1" applyBorder="1" applyAlignment="1" applyProtection="1">
      <alignment horizontal="center"/>
    </xf>
    <xf numFmtId="0" fontId="36" fillId="0" borderId="0" xfId="0" applyFont="1" applyAlignment="1" applyProtection="1">
      <alignment horizontal="center"/>
    </xf>
    <xf numFmtId="0" fontId="23" fillId="6" borderId="14" xfId="0" applyFont="1" applyFill="1" applyBorder="1" applyAlignment="1" applyProtection="1">
      <alignment horizontal="center" vertical="center"/>
    </xf>
    <xf numFmtId="0" fontId="23" fillId="6" borderId="13"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6" xfId="0" applyFont="1" applyFill="1" applyBorder="1" applyAlignment="1" applyProtection="1">
      <alignment horizontal="center" vertical="center"/>
    </xf>
    <xf numFmtId="0" fontId="23" fillId="6" borderId="7" xfId="0" applyFont="1" applyFill="1" applyBorder="1" applyAlignment="1" applyProtection="1">
      <alignment horizontal="center" vertical="center"/>
    </xf>
    <xf numFmtId="0" fontId="23" fillId="6" borderId="17" xfId="0" applyFont="1" applyFill="1" applyBorder="1" applyAlignment="1" applyProtection="1">
      <alignment horizontal="center" vertical="center"/>
    </xf>
    <xf numFmtId="0" fontId="3" fillId="6" borderId="10" xfId="0" applyFont="1" applyFill="1" applyBorder="1" applyAlignment="1" applyProtection="1">
      <alignment horizontal="center" vertical="center"/>
    </xf>
    <xf numFmtId="0" fontId="3" fillId="6" borderId="12" xfId="0" applyFont="1" applyFill="1" applyBorder="1" applyAlignment="1" applyProtection="1">
      <alignment horizontal="center" vertical="center"/>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49" fontId="9" fillId="0" borderId="1" xfId="0" applyNumberFormat="1" applyFont="1" applyBorder="1" applyAlignment="1" applyProtection="1">
      <alignment horizontal="right"/>
    </xf>
    <xf numFmtId="0" fontId="17" fillId="0" borderId="19" xfId="0" applyFont="1" applyBorder="1" applyAlignment="1" applyProtection="1">
      <alignment horizontal="center"/>
    </xf>
    <xf numFmtId="0" fontId="17" fillId="0" borderId="20" xfId="0" applyFont="1" applyBorder="1" applyAlignment="1" applyProtection="1">
      <alignment horizontal="center"/>
    </xf>
    <xf numFmtId="0" fontId="17" fillId="0" borderId="15" xfId="0" applyFont="1" applyBorder="1" applyAlignment="1" applyProtection="1">
      <alignment horizontal="center"/>
    </xf>
    <xf numFmtId="0" fontId="2" fillId="0" borderId="0" xfId="0" applyFont="1" applyAlignment="1" applyProtection="1">
      <alignment horizontal="center"/>
    </xf>
    <xf numFmtId="0" fontId="0" fillId="6" borderId="1" xfId="0" applyFill="1" applyBorder="1" applyAlignment="1" applyProtection="1">
      <alignment horizontal="left" vertical="center"/>
      <protection locked="0"/>
    </xf>
  </cellXfs>
  <cellStyles count="13">
    <cellStyle name="Dezimal (2)" xfId="1" xr:uid="{00000000-0005-0000-0000-000000000000}"/>
    <cellStyle name="Dezimal (2) 2" xfId="2" xr:uid="{00000000-0005-0000-0000-000001000000}"/>
    <cellStyle name="Dezimal [0] 2" xfId="3" xr:uid="{00000000-0005-0000-0000-000002000000}"/>
    <cellStyle name="Dezimal [0] 2 2" xfId="4" xr:uid="{00000000-0005-0000-0000-000003000000}"/>
    <cellStyle name="Dezimal [1]" xfId="5" xr:uid="{00000000-0005-0000-0000-000004000000}"/>
    <cellStyle name="Komma 2" xfId="6" xr:uid="{00000000-0005-0000-0000-000006000000}"/>
    <cellStyle name="Prozent" xfId="12" builtinId="5"/>
    <cellStyle name="Spaltenüberschrift" xfId="7" xr:uid="{00000000-0005-0000-0000-000008000000}"/>
    <cellStyle name="Standard" xfId="0" builtinId="0"/>
    <cellStyle name="Standard 2" xfId="8" xr:uid="{00000000-0005-0000-0000-00000A000000}"/>
    <cellStyle name="Standard 3" xfId="9" xr:uid="{00000000-0005-0000-0000-00000B000000}"/>
    <cellStyle name="Standard neu" xfId="10" xr:uid="{00000000-0005-0000-0000-00000C000000}"/>
    <cellStyle name="Text" xfId="11" xr:uid="{00000000-0005-0000-0000-00000D000000}"/>
  </cellStyles>
  <dxfs count="6">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left style="thin">
          <color indexed="64"/>
        </left>
        <top style="thin">
          <color indexed="64"/>
        </top>
        <bottom style="thin">
          <color indexed="64"/>
        </bottom>
      </border>
    </dxf>
    <dxf>
      <alignment horizontal="general" vertical="center" textRotation="0" wrapText="1" indent="0" justifyLastLine="0" shrinkToFit="0" readingOrder="0"/>
      <protection locked="1" hidden="0"/>
    </dxf>
    <dxf>
      <border outline="0">
        <bottom style="thin">
          <color indexed="64"/>
        </bottom>
      </border>
    </dxf>
    <dxf>
      <fill>
        <patternFill patternType="solid">
          <fgColor indexed="64"/>
          <bgColor theme="0"/>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14</xdr:col>
      <xdr:colOff>581025</xdr:colOff>
      <xdr:row>55</xdr:row>
      <xdr:rowOff>0</xdr:rowOff>
    </xdr:from>
    <xdr:to>
      <xdr:col>57</xdr:col>
      <xdr:colOff>283845</xdr:colOff>
      <xdr:row>57</xdr:row>
      <xdr:rowOff>177165</xdr:rowOff>
    </xdr:to>
    <xdr:sp macro="" textlink="">
      <xdr:nvSpPr>
        <xdr:cNvPr id="2" name="CommandButton1" hidden="1">
          <a:extLst>
            <a:ext uri="{63B3BB69-23CF-44E3-9099-C40C66FF867C}">
              <a14:compatExt xmlns:a14="http://schemas.microsoft.com/office/drawing/2010/main" spid="_x0000_s1025"/>
            </a:ext>
            <a:ext uri="{FF2B5EF4-FFF2-40B4-BE49-F238E27FC236}">
              <a16:creationId xmlns:a16="http://schemas.microsoft.com/office/drawing/2014/main" id="{12E4E4F4-F55F-416C-9BD6-CECA08CD03DC}"/>
            </a:ext>
          </a:extLst>
        </xdr:cNvPr>
        <xdr:cNvSpPr/>
      </xdr:nvSpPr>
      <xdr:spPr bwMode="auto">
        <a:xfrm>
          <a:off x="9563100" y="11323320"/>
          <a:ext cx="2665095" cy="5524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9CE2DE-99A4-49A6-A183-84697597127E}" name="Tabelle1" displayName="Tabelle1" ref="U11:V152" totalsRowShown="0" headerRowDxfId="5" dataDxfId="3" headerRowBorderDxfId="4" tableBorderDxfId="2">
  <autoFilter ref="U11:V152" xr:uid="{379CE2DE-99A4-49A6-A183-84697597127E}"/>
  <tableColumns count="2">
    <tableColumn id="1" xr3:uid="{40DDEEB0-1E6D-4DAA-8687-2D181BB844A9}" name="Spalte1" dataDxfId="1"/>
    <tableColumn id="2" xr3:uid="{EF7CA0A8-9C3B-40D3-9864-974464EB6C0B}" name="Spalte2"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2EF1-43A8-4778-800A-9790E2D66800}">
  <dimension ref="A1:G65"/>
  <sheetViews>
    <sheetView tabSelected="1" zoomScale="85" zoomScaleNormal="85" workbookViewId="0">
      <selection activeCell="K27" sqref="K27"/>
    </sheetView>
  </sheetViews>
  <sheetFormatPr baseColWidth="10" defaultColWidth="11.54296875" defaultRowHeight="14.5" x14ac:dyDescent="0.35"/>
  <cols>
    <col min="1" max="1" width="6.6328125" style="1" customWidth="1"/>
    <col min="2" max="2" width="32.90625" style="1" customWidth="1"/>
    <col min="3" max="3" width="28.36328125" style="1" customWidth="1"/>
    <col min="4" max="4" width="7.90625" style="1" customWidth="1"/>
    <col min="5" max="5" width="28.90625" style="1" customWidth="1"/>
    <col min="6" max="6" width="8.1796875" style="1" customWidth="1"/>
    <col min="7" max="7" width="46.1796875" style="1" customWidth="1"/>
    <col min="8" max="16384" width="11.54296875" style="1"/>
  </cols>
  <sheetData>
    <row r="1" spans="1:7" ht="15.5" x14ac:dyDescent="0.35">
      <c r="A1" s="65" t="s">
        <v>272</v>
      </c>
      <c r="B1" s="3"/>
      <c r="C1" s="3"/>
      <c r="D1" s="3"/>
      <c r="E1" s="3"/>
      <c r="F1" s="3"/>
      <c r="G1" s="3"/>
    </row>
    <row r="2" spans="1:7" x14ac:dyDescent="0.35">
      <c r="A2" s="3"/>
      <c r="B2" s="3"/>
      <c r="C2" s="3"/>
      <c r="D2" s="3"/>
      <c r="E2" s="6" t="s">
        <v>291</v>
      </c>
      <c r="F2" s="3"/>
      <c r="G2" s="3"/>
    </row>
    <row r="3" spans="1:7" ht="22.5" x14ac:dyDescent="0.45">
      <c r="A3" s="176" t="s">
        <v>280</v>
      </c>
      <c r="B3" s="177"/>
      <c r="C3" s="177"/>
      <c r="D3" s="154"/>
      <c r="E3" s="155"/>
      <c r="F3" s="156"/>
      <c r="G3" s="107" t="s">
        <v>23</v>
      </c>
    </row>
    <row r="4" spans="1:7" ht="17.5" x14ac:dyDescent="0.35">
      <c r="A4" s="157" t="s">
        <v>36</v>
      </c>
      <c r="B4" s="160" t="s">
        <v>37</v>
      </c>
      <c r="C4" s="160"/>
      <c r="D4" s="161"/>
      <c r="E4" s="162"/>
      <c r="F4" s="163"/>
      <c r="G4" s="108"/>
    </row>
    <row r="5" spans="1:7" ht="17.5" x14ac:dyDescent="0.35">
      <c r="A5" s="158"/>
      <c r="B5" s="66" t="s">
        <v>38</v>
      </c>
      <c r="C5" s="58"/>
      <c r="D5" s="164"/>
      <c r="E5" s="165"/>
      <c r="F5" s="166"/>
      <c r="G5" s="109"/>
    </row>
    <row r="6" spans="1:7" ht="17.5" x14ac:dyDescent="0.35">
      <c r="A6" s="158"/>
      <c r="B6" s="160" t="s">
        <v>39</v>
      </c>
      <c r="C6" s="167"/>
      <c r="D6" s="168"/>
      <c r="E6" s="169"/>
      <c r="F6" s="170"/>
      <c r="G6" s="109"/>
    </row>
    <row r="7" spans="1:7" ht="17.5" x14ac:dyDescent="0.35">
      <c r="A7" s="158"/>
      <c r="B7" s="171" t="s">
        <v>40</v>
      </c>
      <c r="C7" s="171"/>
      <c r="D7" s="172">
        <f>SUM(D8,D9)</f>
        <v>0</v>
      </c>
      <c r="E7" s="173"/>
      <c r="F7" s="112" t="s">
        <v>0</v>
      </c>
      <c r="G7" s="109" t="s">
        <v>284</v>
      </c>
    </row>
    <row r="8" spans="1:7" ht="17.5" x14ac:dyDescent="0.35">
      <c r="A8" s="158"/>
      <c r="B8" s="174" t="s">
        <v>276</v>
      </c>
      <c r="C8" s="175"/>
      <c r="D8" s="164"/>
      <c r="E8" s="165"/>
      <c r="F8" s="113" t="s">
        <v>0</v>
      </c>
      <c r="G8" s="109" t="s">
        <v>289</v>
      </c>
    </row>
    <row r="9" spans="1:7" ht="29" x14ac:dyDescent="0.35">
      <c r="A9" s="158"/>
      <c r="B9" s="178" t="s">
        <v>275</v>
      </c>
      <c r="C9" s="178"/>
      <c r="D9" s="164"/>
      <c r="E9" s="165"/>
      <c r="F9" s="113" t="s">
        <v>0</v>
      </c>
      <c r="G9" s="152" t="s">
        <v>281</v>
      </c>
    </row>
    <row r="10" spans="1:7" ht="17.5" x14ac:dyDescent="0.35">
      <c r="A10" s="158"/>
      <c r="B10" s="179" t="s">
        <v>41</v>
      </c>
      <c r="C10" s="179"/>
      <c r="D10" s="180"/>
      <c r="E10" s="181"/>
      <c r="F10" s="182"/>
      <c r="G10" s="109"/>
    </row>
    <row r="11" spans="1:7" ht="17.5" x14ac:dyDescent="0.35">
      <c r="A11" s="158"/>
      <c r="B11" s="183" t="s">
        <v>42</v>
      </c>
      <c r="C11" s="183"/>
      <c r="D11" s="180"/>
      <c r="E11" s="181"/>
      <c r="F11" s="182"/>
      <c r="G11" s="109"/>
    </row>
    <row r="12" spans="1:7" ht="17.5" x14ac:dyDescent="0.35">
      <c r="A12" s="159"/>
      <c r="B12" s="183" t="s">
        <v>43</v>
      </c>
      <c r="C12" s="183"/>
      <c r="D12" s="184"/>
      <c r="E12" s="185"/>
      <c r="F12" s="186"/>
      <c r="G12" s="110"/>
    </row>
    <row r="13" spans="1:7" x14ac:dyDescent="0.35">
      <c r="A13" s="187"/>
      <c r="B13" s="188"/>
      <c r="C13" s="188"/>
      <c r="D13" s="188"/>
      <c r="E13" s="188"/>
      <c r="F13" s="189"/>
      <c r="G13" s="106"/>
    </row>
    <row r="14" spans="1:7" ht="20" x14ac:dyDescent="0.35">
      <c r="A14" s="190" t="s">
        <v>44</v>
      </c>
      <c r="B14" s="190"/>
      <c r="C14" s="190"/>
      <c r="D14" s="190"/>
      <c r="E14" s="190"/>
      <c r="F14" s="190"/>
      <c r="G14" s="111"/>
    </row>
    <row r="15" spans="1:7" ht="20" x14ac:dyDescent="0.4">
      <c r="A15" s="67"/>
      <c r="B15" s="191" t="s">
        <v>283</v>
      </c>
      <c r="C15" s="191"/>
      <c r="D15" s="192"/>
      <c r="E15" s="192"/>
      <c r="F15" s="192"/>
      <c r="G15" s="193" t="s">
        <v>288</v>
      </c>
    </row>
    <row r="16" spans="1:7" ht="24" x14ac:dyDescent="0.4">
      <c r="A16" s="67"/>
      <c r="B16" s="191" t="s">
        <v>282</v>
      </c>
      <c r="C16" s="191"/>
      <c r="D16" s="195"/>
      <c r="E16" s="195"/>
      <c r="F16" s="195"/>
      <c r="G16" s="194"/>
    </row>
    <row r="17" spans="1:7" x14ac:dyDescent="0.35">
      <c r="A17" s="104"/>
    </row>
    <row r="18" spans="1:7" ht="15" thickBot="1" x14ac:dyDescent="0.4"/>
    <row r="19" spans="1:7" ht="55" thickTop="1" thickBot="1" x14ac:dyDescent="0.45">
      <c r="A19" s="68"/>
      <c r="B19" s="69" t="s">
        <v>45</v>
      </c>
      <c r="C19" s="70" t="s">
        <v>273</v>
      </c>
      <c r="D19" s="71" t="s">
        <v>47</v>
      </c>
      <c r="E19" s="72" t="s">
        <v>274</v>
      </c>
      <c r="F19" s="71" t="s">
        <v>47</v>
      </c>
      <c r="G19" s="73" t="s">
        <v>48</v>
      </c>
    </row>
    <row r="20" spans="1:7" ht="38" thickTop="1" x14ac:dyDescent="0.35">
      <c r="A20" s="78">
        <v>1</v>
      </c>
      <c r="B20" s="79" t="s">
        <v>49</v>
      </c>
      <c r="C20" s="59"/>
      <c r="D20" s="93" t="s">
        <v>26</v>
      </c>
      <c r="E20" s="59"/>
      <c r="F20" s="93" t="s">
        <v>26</v>
      </c>
      <c r="G20" s="74" t="s">
        <v>50</v>
      </c>
    </row>
    <row r="21" spans="1:7" ht="38" thickBot="1" x14ac:dyDescent="0.4">
      <c r="A21" s="78">
        <v>2</v>
      </c>
      <c r="B21" s="80" t="s">
        <v>51</v>
      </c>
      <c r="C21" s="60"/>
      <c r="D21" s="94" t="s">
        <v>26</v>
      </c>
      <c r="E21" s="61"/>
      <c r="F21" s="94" t="s">
        <v>26</v>
      </c>
      <c r="G21" s="74" t="s">
        <v>278</v>
      </c>
    </row>
    <row r="22" spans="1:7" ht="38.5" thickTop="1" thickBot="1" x14ac:dyDescent="0.4">
      <c r="A22" s="81">
        <v>3</v>
      </c>
      <c r="B22" s="82" t="s">
        <v>52</v>
      </c>
      <c r="C22" s="62"/>
      <c r="D22" s="94" t="s">
        <v>26</v>
      </c>
      <c r="E22" s="203"/>
      <c r="F22" s="204"/>
      <c r="G22" s="75" t="s">
        <v>71</v>
      </c>
    </row>
    <row r="23" spans="1:7" ht="50.5" thickTop="1" x14ac:dyDescent="0.35">
      <c r="A23" s="81">
        <v>4</v>
      </c>
      <c r="B23" s="83" t="s">
        <v>53</v>
      </c>
      <c r="C23" s="203"/>
      <c r="D23" s="204"/>
      <c r="E23" s="203"/>
      <c r="F23" s="204"/>
      <c r="G23" s="74" t="s">
        <v>70</v>
      </c>
    </row>
    <row r="24" spans="1:7" ht="40.25" customHeight="1" thickBot="1" x14ac:dyDescent="0.4">
      <c r="A24" s="78">
        <v>5</v>
      </c>
      <c r="B24" s="80" t="s">
        <v>54</v>
      </c>
      <c r="C24" s="60"/>
      <c r="D24" s="94" t="s">
        <v>26</v>
      </c>
      <c r="E24" s="61"/>
      <c r="F24" s="94" t="s">
        <v>26</v>
      </c>
      <c r="G24" s="74" t="s">
        <v>55</v>
      </c>
    </row>
    <row r="25" spans="1:7" ht="26" thickTop="1" thickBot="1" x14ac:dyDescent="0.4">
      <c r="A25" s="81">
        <v>6</v>
      </c>
      <c r="B25" s="82" t="s">
        <v>56</v>
      </c>
      <c r="C25" s="63"/>
      <c r="D25" s="95" t="s">
        <v>26</v>
      </c>
      <c r="E25" s="203"/>
      <c r="F25" s="204"/>
      <c r="G25" s="74" t="s">
        <v>73</v>
      </c>
    </row>
    <row r="26" spans="1:7" ht="40.25" customHeight="1" thickTop="1" x14ac:dyDescent="0.35">
      <c r="A26" s="78">
        <v>7</v>
      </c>
      <c r="B26" s="84" t="s">
        <v>57</v>
      </c>
      <c r="C26" s="59"/>
      <c r="D26" s="94" t="s">
        <v>26</v>
      </c>
      <c r="E26" s="61"/>
      <c r="F26" s="94" t="s">
        <v>26</v>
      </c>
      <c r="G26" s="74" t="s">
        <v>58</v>
      </c>
    </row>
    <row r="27" spans="1:7" ht="40.25" customHeight="1" x14ac:dyDescent="0.35">
      <c r="A27" s="78">
        <v>8</v>
      </c>
      <c r="B27" s="85" t="s">
        <v>59</v>
      </c>
      <c r="C27" s="61"/>
      <c r="D27" s="94" t="s">
        <v>26</v>
      </c>
      <c r="E27" s="61"/>
      <c r="F27" s="94" t="s">
        <v>26</v>
      </c>
      <c r="G27" s="74" t="s">
        <v>60</v>
      </c>
    </row>
    <row r="28" spans="1:7" ht="40.25" customHeight="1" x14ac:dyDescent="0.35">
      <c r="A28" s="78">
        <v>9</v>
      </c>
      <c r="B28" s="85" t="s">
        <v>61</v>
      </c>
      <c r="C28" s="61"/>
      <c r="D28" s="94" t="s">
        <v>26</v>
      </c>
      <c r="E28" s="61"/>
      <c r="F28" s="94" t="s">
        <v>26</v>
      </c>
      <c r="G28" s="74" t="s">
        <v>62</v>
      </c>
    </row>
    <row r="29" spans="1:7" ht="100" x14ac:dyDescent="0.35">
      <c r="A29" s="78">
        <v>10</v>
      </c>
      <c r="B29" s="85" t="s">
        <v>63</v>
      </c>
      <c r="C29" s="61"/>
      <c r="D29" s="94" t="s">
        <v>26</v>
      </c>
      <c r="E29" s="61"/>
      <c r="F29" s="94" t="s">
        <v>26</v>
      </c>
      <c r="G29" s="74" t="s">
        <v>74</v>
      </c>
    </row>
    <row r="30" spans="1:7" ht="100" x14ac:dyDescent="0.35">
      <c r="A30" s="81">
        <v>11</v>
      </c>
      <c r="B30" s="86" t="s">
        <v>64</v>
      </c>
      <c r="C30" s="203"/>
      <c r="D30" s="204"/>
      <c r="E30" s="201"/>
      <c r="F30" s="202"/>
      <c r="G30" s="74" t="s">
        <v>279</v>
      </c>
    </row>
    <row r="31" spans="1:7" ht="40.25" customHeight="1" thickBot="1" x14ac:dyDescent="0.4">
      <c r="A31" s="78">
        <v>12</v>
      </c>
      <c r="B31" s="87" t="s">
        <v>65</v>
      </c>
      <c r="C31" s="60"/>
      <c r="D31" s="94" t="s">
        <v>26</v>
      </c>
      <c r="E31" s="60"/>
      <c r="F31" s="94" t="s">
        <v>26</v>
      </c>
      <c r="G31" s="74" t="s">
        <v>72</v>
      </c>
    </row>
    <row r="32" spans="1:7" ht="40.25" customHeight="1" thickTop="1" thickBot="1" x14ac:dyDescent="0.4">
      <c r="A32" s="81">
        <v>13</v>
      </c>
      <c r="B32" s="88" t="s">
        <v>66</v>
      </c>
      <c r="C32" s="98">
        <f>C20+C21+C24+C26+C27+C28+C29+C31</f>
        <v>0</v>
      </c>
      <c r="D32" s="96" t="s">
        <v>26</v>
      </c>
      <c r="E32" s="98">
        <f>E31+E29+E28+E27+E26+E24+E21+E20</f>
        <v>0</v>
      </c>
      <c r="F32" s="96" t="s">
        <v>26</v>
      </c>
      <c r="G32" s="76" t="s">
        <v>67</v>
      </c>
    </row>
    <row r="33" spans="1:7" ht="63" thickTop="1" thickBot="1" x14ac:dyDescent="0.4">
      <c r="A33" s="89">
        <v>14</v>
      </c>
      <c r="B33" s="90" t="s">
        <v>68</v>
      </c>
      <c r="C33" s="153" t="str">
        <f>'Berechnung Kontrollwert 170'!L60</f>
        <v/>
      </c>
      <c r="D33" s="94" t="s">
        <v>26</v>
      </c>
      <c r="E33" s="199"/>
      <c r="F33" s="200"/>
      <c r="G33" s="74" t="s">
        <v>271</v>
      </c>
    </row>
    <row r="34" spans="1:7" ht="40.25" customHeight="1" thickTop="1" thickBot="1" x14ac:dyDescent="0.4">
      <c r="A34" s="91">
        <v>15</v>
      </c>
      <c r="B34" s="92" t="s">
        <v>69</v>
      </c>
      <c r="C34" s="99">
        <f>C20+C22+C25</f>
        <v>0</v>
      </c>
      <c r="D34" s="97" t="s">
        <v>26</v>
      </c>
      <c r="E34" s="203"/>
      <c r="F34" s="204" t="s">
        <v>26</v>
      </c>
      <c r="G34" s="77" t="s">
        <v>285</v>
      </c>
    </row>
    <row r="35" spans="1:7" ht="15" thickTop="1" x14ac:dyDescent="0.35"/>
    <row r="36" spans="1:7" ht="121.25" customHeight="1" x14ac:dyDescent="0.35">
      <c r="A36" s="196" t="s">
        <v>290</v>
      </c>
      <c r="B36" s="197"/>
      <c r="C36" s="197"/>
      <c r="D36" s="197"/>
      <c r="E36" s="197"/>
      <c r="F36" s="197"/>
      <c r="G36" s="198"/>
    </row>
    <row r="37" spans="1:7" ht="14.4" customHeight="1" x14ac:dyDescent="0.35">
      <c r="A37" s="7"/>
      <c r="B37" s="105"/>
      <c r="C37" s="105"/>
      <c r="D37" s="105"/>
      <c r="E37" s="105"/>
      <c r="F37" s="105"/>
      <c r="G37" s="105"/>
    </row>
    <row r="38" spans="1:7" ht="14.4" customHeight="1" x14ac:dyDescent="0.35">
      <c r="A38" s="105"/>
      <c r="B38" s="105"/>
      <c r="C38" s="105"/>
      <c r="D38" s="105"/>
      <c r="E38" s="105"/>
      <c r="F38" s="105"/>
      <c r="G38" s="105"/>
    </row>
    <row r="39" spans="1:7" ht="14.4" customHeight="1" x14ac:dyDescent="0.35">
      <c r="A39" s="105"/>
      <c r="B39" s="105"/>
      <c r="C39" s="105"/>
      <c r="D39" s="105"/>
      <c r="E39" s="105"/>
      <c r="F39" s="105"/>
      <c r="G39" s="105"/>
    </row>
    <row r="40" spans="1:7" ht="14.4" customHeight="1" x14ac:dyDescent="0.35">
      <c r="A40" s="105"/>
      <c r="B40" s="105"/>
      <c r="C40" s="105"/>
      <c r="D40" s="105"/>
      <c r="E40" s="105"/>
      <c r="F40" s="105"/>
      <c r="G40" s="105"/>
    </row>
    <row r="41" spans="1:7" ht="14.4" customHeight="1" x14ac:dyDescent="0.35">
      <c r="A41" s="105"/>
      <c r="B41" s="105"/>
      <c r="C41" s="105"/>
      <c r="D41" s="105"/>
      <c r="E41" s="105"/>
      <c r="F41" s="105"/>
      <c r="G41" s="105"/>
    </row>
    <row r="42" spans="1:7" ht="14.4" customHeight="1" x14ac:dyDescent="0.35">
      <c r="A42" s="105"/>
      <c r="B42" s="105"/>
      <c r="C42" s="105"/>
      <c r="D42" s="105"/>
      <c r="E42" s="105"/>
      <c r="F42" s="105"/>
      <c r="G42" s="105"/>
    </row>
    <row r="43" spans="1:7" ht="14.4" customHeight="1" x14ac:dyDescent="0.35">
      <c r="A43" s="105"/>
      <c r="B43" s="105"/>
      <c r="C43" s="105"/>
      <c r="D43" s="105"/>
      <c r="E43" s="105"/>
      <c r="F43" s="105"/>
      <c r="G43" s="105"/>
    </row>
    <row r="44" spans="1:7" ht="14.4" customHeight="1" x14ac:dyDescent="0.35">
      <c r="A44" s="105"/>
      <c r="B44" s="105"/>
      <c r="C44" s="105"/>
      <c r="D44" s="105"/>
      <c r="E44" s="105"/>
      <c r="F44" s="105"/>
      <c r="G44" s="105"/>
    </row>
    <row r="45" spans="1:7" ht="14.4" customHeight="1" x14ac:dyDescent="0.35">
      <c r="A45" s="105"/>
      <c r="B45" s="105"/>
      <c r="C45" s="105"/>
      <c r="D45" s="105"/>
      <c r="E45" s="105"/>
      <c r="F45" s="105"/>
      <c r="G45" s="105"/>
    </row>
    <row r="46" spans="1:7" ht="14.4" customHeight="1" x14ac:dyDescent="0.35">
      <c r="A46" s="105"/>
      <c r="B46" s="105"/>
      <c r="C46" s="105"/>
      <c r="D46" s="105"/>
      <c r="E46" s="105"/>
      <c r="F46" s="105"/>
      <c r="G46" s="105"/>
    </row>
    <row r="47" spans="1:7" ht="14.4" customHeight="1" x14ac:dyDescent="0.35">
      <c r="A47" s="105"/>
      <c r="B47" s="105"/>
      <c r="C47" s="105"/>
      <c r="D47" s="105"/>
      <c r="E47" s="105"/>
      <c r="F47" s="105"/>
      <c r="G47" s="105"/>
    </row>
    <row r="48" spans="1:7" ht="14.4" customHeight="1" x14ac:dyDescent="0.35">
      <c r="A48" s="105"/>
      <c r="B48" s="105"/>
      <c r="C48" s="105"/>
      <c r="D48" s="105"/>
      <c r="E48" s="105"/>
      <c r="F48" s="105"/>
      <c r="G48" s="105"/>
    </row>
    <row r="49" spans="1:7" ht="14.4" customHeight="1" x14ac:dyDescent="0.35">
      <c r="A49" s="105"/>
      <c r="B49" s="105"/>
      <c r="C49" s="105"/>
      <c r="D49" s="105"/>
      <c r="E49" s="105"/>
      <c r="F49" s="105"/>
      <c r="G49" s="105"/>
    </row>
    <row r="50" spans="1:7" ht="14.4" customHeight="1" x14ac:dyDescent="0.35">
      <c r="A50" s="105"/>
      <c r="B50" s="105"/>
      <c r="C50" s="105"/>
      <c r="D50" s="105"/>
      <c r="E50" s="105"/>
      <c r="F50" s="105"/>
      <c r="G50" s="105"/>
    </row>
    <row r="51" spans="1:7" ht="14.4" customHeight="1" x14ac:dyDescent="0.35">
      <c r="A51" s="105"/>
      <c r="B51" s="105"/>
      <c r="C51" s="105"/>
      <c r="D51" s="105"/>
      <c r="E51" s="105"/>
      <c r="F51" s="105"/>
      <c r="G51" s="105"/>
    </row>
    <row r="52" spans="1:7" ht="14.4" customHeight="1" x14ac:dyDescent="0.35">
      <c r="A52" s="105"/>
      <c r="B52" s="105"/>
      <c r="C52" s="105"/>
      <c r="D52" s="105"/>
      <c r="E52" s="105"/>
      <c r="F52" s="105"/>
      <c r="G52" s="105"/>
    </row>
    <row r="53" spans="1:7" ht="14.4" customHeight="1" x14ac:dyDescent="0.35">
      <c r="A53" s="105"/>
      <c r="B53" s="105"/>
      <c r="C53" s="105"/>
      <c r="D53" s="105"/>
      <c r="E53" s="105"/>
      <c r="F53" s="105"/>
      <c r="G53" s="105"/>
    </row>
    <row r="54" spans="1:7" ht="14.4" customHeight="1" x14ac:dyDescent="0.35">
      <c r="A54" s="64"/>
      <c r="B54" s="64"/>
      <c r="C54" s="64"/>
      <c r="D54" s="64"/>
      <c r="E54" s="64"/>
      <c r="F54" s="64"/>
      <c r="G54" s="64"/>
    </row>
    <row r="55" spans="1:7" ht="14.4" customHeight="1" x14ac:dyDescent="0.35">
      <c r="A55" s="64"/>
      <c r="B55" s="64"/>
      <c r="C55" s="64"/>
      <c r="D55" s="64"/>
      <c r="E55" s="64"/>
      <c r="F55" s="64"/>
      <c r="G55" s="64"/>
    </row>
    <row r="56" spans="1:7" ht="14.4" customHeight="1" x14ac:dyDescent="0.35">
      <c r="A56" s="64"/>
      <c r="B56" s="64"/>
      <c r="C56" s="64"/>
      <c r="D56" s="64"/>
      <c r="E56" s="64"/>
      <c r="F56" s="64"/>
      <c r="G56" s="64"/>
    </row>
    <row r="57" spans="1:7" ht="14.4" customHeight="1" x14ac:dyDescent="0.35">
      <c r="A57" s="64"/>
      <c r="B57" s="64"/>
      <c r="C57" s="64"/>
      <c r="D57" s="64"/>
      <c r="E57" s="64"/>
      <c r="F57" s="64"/>
      <c r="G57" s="64"/>
    </row>
    <row r="58" spans="1:7" ht="14.4" customHeight="1" x14ac:dyDescent="0.35">
      <c r="A58" s="64"/>
      <c r="B58" s="64"/>
      <c r="C58" s="64"/>
      <c r="D58" s="64"/>
      <c r="E58" s="64"/>
      <c r="F58" s="64"/>
      <c r="G58" s="64"/>
    </row>
    <row r="59" spans="1:7" ht="14.4" customHeight="1" x14ac:dyDescent="0.35">
      <c r="A59" s="64"/>
      <c r="B59" s="64"/>
      <c r="C59" s="64"/>
      <c r="D59" s="64"/>
      <c r="E59" s="64"/>
      <c r="F59" s="64"/>
      <c r="G59" s="64"/>
    </row>
    <row r="60" spans="1:7" ht="14.4" customHeight="1" x14ac:dyDescent="0.35">
      <c r="A60" s="64"/>
      <c r="B60" s="64"/>
      <c r="C60" s="64"/>
      <c r="D60" s="64"/>
      <c r="E60" s="64"/>
      <c r="F60" s="64"/>
      <c r="G60" s="64"/>
    </row>
    <row r="61" spans="1:7" ht="14.4" customHeight="1" x14ac:dyDescent="0.35">
      <c r="A61" s="64"/>
      <c r="B61" s="64"/>
      <c r="C61" s="64"/>
      <c r="D61" s="64"/>
      <c r="E61" s="64"/>
      <c r="F61" s="64"/>
      <c r="G61" s="64"/>
    </row>
    <row r="62" spans="1:7" ht="14.4" customHeight="1" x14ac:dyDescent="0.35">
      <c r="A62" s="64"/>
      <c r="B62" s="64"/>
      <c r="C62" s="64"/>
      <c r="D62" s="64"/>
      <c r="E62" s="64"/>
      <c r="F62" s="64"/>
      <c r="G62" s="64"/>
    </row>
    <row r="63" spans="1:7" ht="14.4" customHeight="1" x14ac:dyDescent="0.35">
      <c r="A63" s="64"/>
      <c r="B63" s="64"/>
      <c r="C63" s="64"/>
      <c r="D63" s="64"/>
      <c r="E63" s="64"/>
      <c r="F63" s="64"/>
      <c r="G63" s="64"/>
    </row>
    <row r="64" spans="1:7" ht="14.4" customHeight="1" x14ac:dyDescent="0.35">
      <c r="A64" s="64"/>
      <c r="B64" s="64"/>
      <c r="C64" s="64"/>
      <c r="D64" s="64"/>
      <c r="E64" s="64"/>
      <c r="F64" s="64"/>
      <c r="G64" s="64"/>
    </row>
    <row r="65" spans="1:7" ht="14.4" customHeight="1" x14ac:dyDescent="0.35">
      <c r="A65" s="64"/>
      <c r="B65" s="64"/>
      <c r="C65" s="64"/>
      <c r="D65" s="64"/>
      <c r="E65" s="64"/>
      <c r="F65" s="64"/>
      <c r="G65" s="64"/>
    </row>
  </sheetData>
  <sheetProtection algorithmName="SHA-512" hashValue="F3DG0Hbg7yvtApKJel2ATm8ZaEgI5FllJoYKSmt7CDg+bvS+F3uWRSXnPhgmou9G6wkRmnt1Eh9eL7qPXeDO/g==" saltValue="SZ0nJv4OlutazaCNhOGgkQ==" spinCount="100000" sheet="1" selectLockedCells="1"/>
  <mergeCells count="36">
    <mergeCell ref="A36:G36"/>
    <mergeCell ref="E33:F33"/>
    <mergeCell ref="E30:F30"/>
    <mergeCell ref="E34:F34"/>
    <mergeCell ref="E22:F22"/>
    <mergeCell ref="E25:F25"/>
    <mergeCell ref="C23:D23"/>
    <mergeCell ref="E23:F23"/>
    <mergeCell ref="C30:D30"/>
    <mergeCell ref="A14:F14"/>
    <mergeCell ref="B15:C15"/>
    <mergeCell ref="D15:F15"/>
    <mergeCell ref="G15:G16"/>
    <mergeCell ref="B16:C16"/>
    <mergeCell ref="D16:F16"/>
    <mergeCell ref="B11:C11"/>
    <mergeCell ref="D11:F11"/>
    <mergeCell ref="B12:C12"/>
    <mergeCell ref="D12:F12"/>
    <mergeCell ref="A13:F13"/>
    <mergeCell ref="D3:F3"/>
    <mergeCell ref="A4:A12"/>
    <mergeCell ref="B4:C4"/>
    <mergeCell ref="D4:F4"/>
    <mergeCell ref="D5:F5"/>
    <mergeCell ref="B6:C6"/>
    <mergeCell ref="D6:F6"/>
    <mergeCell ref="B7:C7"/>
    <mergeCell ref="D7:E7"/>
    <mergeCell ref="B8:C8"/>
    <mergeCell ref="D8:E8"/>
    <mergeCell ref="D9:E9"/>
    <mergeCell ref="A3:C3"/>
    <mergeCell ref="B9:C9"/>
    <mergeCell ref="B10:C10"/>
    <mergeCell ref="D10:F10"/>
  </mergeCells>
  <pageMargins left="0.7" right="0.7" top="0.78740157499999996" bottom="0.78740157499999996"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3DD2A-DC03-471C-9E2D-F7A7954F560A}">
  <dimension ref="A1:BB152"/>
  <sheetViews>
    <sheetView topLeftCell="A34" workbookViewId="0">
      <selection activeCell="BE8" sqref="BE8"/>
    </sheetView>
  </sheetViews>
  <sheetFormatPr baseColWidth="10" defaultColWidth="11.54296875" defaultRowHeight="14.5" x14ac:dyDescent="0.35"/>
  <cols>
    <col min="1" max="1" width="3" style="1" customWidth="1"/>
    <col min="2" max="2" width="4.36328125" style="1" customWidth="1"/>
    <col min="3" max="3" width="13.54296875" style="1" customWidth="1"/>
    <col min="4" max="4" width="16.81640625" style="1" customWidth="1"/>
    <col min="5" max="5" width="15.54296875" style="1" customWidth="1"/>
    <col min="6" max="6" width="11.90625" style="1" customWidth="1"/>
    <col min="7" max="7" width="8.90625" style="1" bestFit="1" customWidth="1"/>
    <col min="8" max="8" width="8.54296875" style="1" customWidth="1"/>
    <col min="9" max="9" width="9.36328125" style="1" bestFit="1" customWidth="1"/>
    <col min="10" max="10" width="10.1796875" style="1" customWidth="1"/>
    <col min="11" max="11" width="11.6328125" style="1" customWidth="1"/>
    <col min="12" max="12" width="9.36328125" style="1" bestFit="1" customWidth="1"/>
    <col min="13" max="13" width="7.81640625" style="1" customWidth="1"/>
    <col min="14" max="14" width="8.54296875" style="1" customWidth="1"/>
    <col min="15" max="15" width="23.1796875" style="3" hidden="1" customWidth="1"/>
    <col min="16" max="16" width="9.90625" style="3" hidden="1" customWidth="1"/>
    <col min="17" max="17" width="13.1796875" style="3" hidden="1" customWidth="1"/>
    <col min="18" max="19" width="14.453125" style="3" hidden="1" customWidth="1"/>
    <col min="20" max="20" width="19.36328125" style="12" hidden="1" customWidth="1"/>
    <col min="21" max="21" width="96.08984375" style="3" hidden="1" customWidth="1"/>
    <col min="22" max="22" width="27.36328125" style="3" hidden="1" customWidth="1"/>
    <col min="23" max="24" width="6.81640625" style="3" hidden="1" customWidth="1"/>
    <col min="25" max="25" width="5.54296875" style="3" hidden="1" customWidth="1"/>
    <col min="26" max="27" width="6.08984375" style="3" hidden="1" customWidth="1"/>
    <col min="28" max="28" width="5.1796875" style="3" hidden="1" customWidth="1"/>
    <col min="29" max="29" width="6.08984375" style="3" hidden="1" customWidth="1"/>
    <col min="30" max="30" width="5.1796875" style="3" hidden="1" customWidth="1"/>
    <col min="31" max="31" width="7.6328125" style="3" hidden="1" customWidth="1"/>
    <col min="32" max="33" width="14.453125" style="3" hidden="1" customWidth="1"/>
    <col min="34" max="52" width="12.1796875" style="3" hidden="1" customWidth="1"/>
    <col min="53" max="53" width="12.1796875" style="1" hidden="1" customWidth="1"/>
    <col min="54" max="54" width="11.54296875" style="1" hidden="1" customWidth="1"/>
    <col min="55" max="56" width="11.54296875" style="1" customWidth="1"/>
    <col min="57" max="16384" width="11.54296875" style="1"/>
  </cols>
  <sheetData>
    <row r="1" spans="1:52" ht="15" thickBot="1" x14ac:dyDescent="0.4">
      <c r="A1" s="257"/>
      <c r="B1" s="258"/>
      <c r="C1" s="258"/>
      <c r="D1" s="258"/>
      <c r="E1" s="258"/>
      <c r="F1" s="258"/>
      <c r="G1" s="258"/>
      <c r="H1" s="258"/>
      <c r="I1" s="258"/>
      <c r="J1" s="258"/>
      <c r="K1" s="258"/>
      <c r="L1" s="258"/>
      <c r="M1" s="258"/>
      <c r="N1" s="259"/>
    </row>
    <row r="2" spans="1:52" x14ac:dyDescent="0.35">
      <c r="A2" s="3"/>
      <c r="B2" s="3"/>
      <c r="C2" s="3"/>
      <c r="D2" s="3"/>
      <c r="E2" s="3"/>
      <c r="F2" s="3"/>
      <c r="G2" s="3"/>
      <c r="H2" s="3"/>
      <c r="I2" s="3"/>
      <c r="J2" s="3"/>
      <c r="K2" s="3"/>
      <c r="L2" s="3"/>
      <c r="M2" s="3"/>
      <c r="N2" s="3"/>
    </row>
    <row r="3" spans="1:52" ht="28.5" customHeight="1" x14ac:dyDescent="0.4">
      <c r="A3" s="3"/>
      <c r="B3" s="206" t="s">
        <v>292</v>
      </c>
      <c r="C3" s="206"/>
      <c r="D3" s="206"/>
      <c r="E3" s="206"/>
      <c r="F3" s="206"/>
      <c r="G3" s="206"/>
      <c r="H3" s="206"/>
      <c r="I3" s="206"/>
      <c r="J3" s="206"/>
      <c r="K3" s="206"/>
      <c r="L3" s="206"/>
      <c r="M3" s="206"/>
      <c r="N3" s="206"/>
      <c r="U3" s="3">
        <v>1</v>
      </c>
      <c r="V3" s="3">
        <v>2</v>
      </c>
      <c r="W3" s="6">
        <v>3</v>
      </c>
      <c r="X3" s="6">
        <v>4</v>
      </c>
      <c r="Y3" s="6">
        <v>5</v>
      </c>
      <c r="Z3" s="6">
        <v>6</v>
      </c>
      <c r="AA3" s="6">
        <v>7</v>
      </c>
      <c r="AB3" s="6">
        <v>8</v>
      </c>
      <c r="AC3" s="6">
        <v>9</v>
      </c>
      <c r="AD3" s="6">
        <v>10</v>
      </c>
      <c r="AE3" s="6">
        <v>11</v>
      </c>
    </row>
    <row r="4" spans="1:52" s="114" customFormat="1" ht="24.9" customHeight="1" thickBot="1" x14ac:dyDescent="0.3">
      <c r="A4" s="25"/>
      <c r="B4" s="100"/>
      <c r="C4" s="103" t="s">
        <v>280</v>
      </c>
      <c r="D4" s="207" t="str">
        <f>IF(OR('Anlage 5'!D3=""),"",'Anlage 5'!D3)</f>
        <v/>
      </c>
      <c r="E4" s="207"/>
      <c r="F4" s="103" t="s">
        <v>75</v>
      </c>
      <c r="G4" s="208" t="str">
        <f>IF(OR('Anlage 5'!D4=""),"",'Anlage 5'!D4)</f>
        <v/>
      </c>
      <c r="H4" s="208"/>
      <c r="I4" s="208"/>
      <c r="J4" s="260" t="s">
        <v>277</v>
      </c>
      <c r="K4" s="260"/>
      <c r="L4" s="260"/>
      <c r="M4" s="260"/>
      <c r="N4" s="260"/>
      <c r="O4" s="25"/>
      <c r="P4" s="25"/>
      <c r="Q4" s="25"/>
      <c r="R4" s="25"/>
      <c r="S4" s="25"/>
      <c r="T4" s="116"/>
      <c r="U4" s="25"/>
      <c r="V4" s="25"/>
      <c r="W4" s="5"/>
      <c r="X4" s="5"/>
      <c r="Y4" s="5"/>
      <c r="Z4" s="5"/>
      <c r="AA4" s="5"/>
      <c r="AB4" s="5"/>
      <c r="AC4" s="5"/>
      <c r="AD4" s="5"/>
      <c r="AE4" s="5"/>
      <c r="AF4" s="25"/>
      <c r="AG4" s="25"/>
      <c r="AH4" s="25"/>
      <c r="AI4" s="25"/>
      <c r="AJ4" s="25"/>
      <c r="AK4" s="25"/>
      <c r="AL4" s="25"/>
      <c r="AM4" s="25"/>
      <c r="AN4" s="25"/>
      <c r="AO4" s="25"/>
      <c r="AP4" s="25"/>
      <c r="AQ4" s="25"/>
      <c r="AR4" s="25"/>
      <c r="AS4" s="25"/>
      <c r="AT4" s="25"/>
      <c r="AU4" s="25"/>
      <c r="AV4" s="25"/>
      <c r="AW4" s="25"/>
      <c r="AX4" s="25"/>
      <c r="AY4" s="25"/>
      <c r="AZ4" s="25"/>
    </row>
    <row r="5" spans="1:52" s="114" customFormat="1" ht="24.9" customHeight="1" thickBot="1" x14ac:dyDescent="0.3">
      <c r="A5" s="25"/>
      <c r="B5" s="100"/>
      <c r="C5" s="103"/>
      <c r="D5" s="209"/>
      <c r="E5" s="209"/>
      <c r="F5" s="103" t="s">
        <v>76</v>
      </c>
      <c r="G5" s="210" t="str">
        <f>IF(OR('Anlage 5'!C5=""),"",'Anlage 5'!C5)</f>
        <v/>
      </c>
      <c r="H5" s="210"/>
      <c r="I5" s="210"/>
      <c r="J5" s="211" t="s">
        <v>77</v>
      </c>
      <c r="K5" s="211"/>
      <c r="L5" s="212">
        <f ca="1">YEAR(TODAY())</f>
        <v>2026</v>
      </c>
      <c r="M5" s="213"/>
      <c r="N5" s="214"/>
      <c r="O5" s="25"/>
      <c r="P5" s="25"/>
      <c r="Q5" s="25"/>
      <c r="R5" s="25"/>
      <c r="S5" s="25"/>
      <c r="T5" s="116"/>
      <c r="U5" s="25"/>
      <c r="V5" s="25"/>
      <c r="W5" s="5"/>
      <c r="X5" s="5"/>
      <c r="Y5" s="5"/>
      <c r="Z5" s="5"/>
      <c r="AA5" s="5"/>
      <c r="AB5" s="5"/>
      <c r="AC5" s="5"/>
      <c r="AD5" s="5"/>
      <c r="AE5" s="5"/>
      <c r="AF5" s="25"/>
      <c r="AG5" s="25"/>
      <c r="AH5" s="25"/>
      <c r="AI5" s="25"/>
      <c r="AJ5" s="25"/>
      <c r="AK5" s="25"/>
      <c r="AL5" s="25"/>
      <c r="AM5" s="25"/>
      <c r="AN5" s="25"/>
      <c r="AO5" s="25"/>
      <c r="AP5" s="25"/>
      <c r="AQ5" s="25"/>
      <c r="AR5" s="25"/>
      <c r="AS5" s="25"/>
      <c r="AT5" s="25"/>
      <c r="AU5" s="25"/>
      <c r="AV5" s="25"/>
      <c r="AW5" s="25"/>
      <c r="AX5" s="25"/>
      <c r="AY5" s="25"/>
      <c r="AZ5" s="25"/>
    </row>
    <row r="6" spans="1:52" s="114" customFormat="1" ht="24.9" customHeight="1" thickBot="1" x14ac:dyDescent="0.3">
      <c r="A6" s="25"/>
      <c r="B6" s="100"/>
      <c r="C6" s="100"/>
      <c r="D6" s="100"/>
      <c r="E6" s="100"/>
      <c r="F6" s="103" t="s">
        <v>78</v>
      </c>
      <c r="G6" s="210" t="str">
        <f>IF(OR('Anlage 5'!D5=""),"",'Anlage 5'!D5)</f>
        <v/>
      </c>
      <c r="H6" s="210"/>
      <c r="I6" s="210"/>
      <c r="J6" s="215" t="s">
        <v>79</v>
      </c>
      <c r="K6" s="215"/>
      <c r="L6" s="219">
        <f>'Anlage 5'!D7</f>
        <v>0</v>
      </c>
      <c r="M6" s="220"/>
      <c r="N6" s="221"/>
      <c r="O6" s="25"/>
      <c r="P6" s="25"/>
      <c r="Q6" s="25"/>
      <c r="R6" s="25"/>
      <c r="S6" s="25"/>
      <c r="T6" s="116"/>
      <c r="U6" s="25"/>
      <c r="V6" s="25"/>
      <c r="W6" s="5"/>
      <c r="X6" s="5"/>
      <c r="Y6" s="5"/>
      <c r="Z6" s="5"/>
      <c r="AA6" s="5"/>
      <c r="AB6" s="5"/>
      <c r="AC6" s="5"/>
      <c r="AD6" s="5"/>
      <c r="AE6" s="5"/>
      <c r="AF6" s="25"/>
      <c r="AG6" s="25"/>
      <c r="AH6" s="25"/>
      <c r="AI6" s="25"/>
      <c r="AJ6" s="25"/>
      <c r="AK6" s="25"/>
      <c r="AL6" s="25"/>
      <c r="AM6" s="25"/>
      <c r="AN6" s="25"/>
      <c r="AO6" s="25"/>
      <c r="AP6" s="25"/>
      <c r="AQ6" s="25"/>
      <c r="AR6" s="25"/>
      <c r="AS6" s="25"/>
      <c r="AT6" s="25"/>
      <c r="AU6" s="25"/>
      <c r="AV6" s="25"/>
      <c r="AW6" s="25"/>
      <c r="AX6" s="25"/>
      <c r="AY6" s="25"/>
      <c r="AZ6" s="25"/>
    </row>
    <row r="7" spans="1:52" x14ac:dyDescent="0.35">
      <c r="A7" s="3"/>
      <c r="B7" s="3"/>
      <c r="C7" s="3"/>
      <c r="D7" s="3"/>
      <c r="E7" s="3"/>
      <c r="F7" s="3"/>
      <c r="G7" s="3"/>
      <c r="H7" s="3"/>
      <c r="I7" s="3"/>
      <c r="J7" s="3"/>
      <c r="K7" s="3"/>
      <c r="L7" s="3"/>
      <c r="M7" s="3"/>
      <c r="N7" s="3"/>
      <c r="U7" s="117"/>
      <c r="V7" s="67"/>
      <c r="W7" s="205" t="s">
        <v>80</v>
      </c>
      <c r="X7" s="205"/>
      <c r="Y7" s="205" t="s">
        <v>81</v>
      </c>
      <c r="Z7" s="205"/>
      <c r="AA7" s="6"/>
      <c r="AB7" s="6"/>
      <c r="AC7" s="6"/>
      <c r="AD7" s="6"/>
      <c r="AE7" s="6"/>
      <c r="AG7" s="3">
        <v>1</v>
      </c>
      <c r="AH7" s="3">
        <v>2</v>
      </c>
      <c r="AI7" s="3">
        <v>3</v>
      </c>
      <c r="AJ7" s="3">
        <v>4</v>
      </c>
      <c r="AK7" s="3">
        <v>5</v>
      </c>
      <c r="AL7" s="3">
        <v>6</v>
      </c>
      <c r="AM7" s="3">
        <v>7</v>
      </c>
      <c r="AN7" s="3">
        <v>8</v>
      </c>
      <c r="AO7" s="3">
        <v>9</v>
      </c>
      <c r="AP7" s="3">
        <v>10</v>
      </c>
      <c r="AQ7" s="3">
        <v>11</v>
      </c>
      <c r="AR7" s="3">
        <v>12</v>
      </c>
      <c r="AS7" s="3">
        <v>13</v>
      </c>
      <c r="AT7" s="3">
        <v>14</v>
      </c>
      <c r="AU7" s="3">
        <v>15</v>
      </c>
      <c r="AV7" s="3">
        <v>16</v>
      </c>
      <c r="AW7" s="3">
        <v>17</v>
      </c>
      <c r="AX7" s="3">
        <v>18</v>
      </c>
      <c r="AY7" s="3">
        <v>19</v>
      </c>
      <c r="AZ7" s="3">
        <v>20</v>
      </c>
    </row>
    <row r="8" spans="1:52" ht="71" x14ac:dyDescent="0.4">
      <c r="A8" s="3"/>
      <c r="B8" s="101"/>
      <c r="C8" s="222" t="s">
        <v>82</v>
      </c>
      <c r="D8" s="223"/>
      <c r="E8" s="223"/>
      <c r="F8" s="223"/>
      <c r="G8" s="224"/>
      <c r="H8" s="101" t="s">
        <v>83</v>
      </c>
      <c r="I8" s="222" t="s">
        <v>84</v>
      </c>
      <c r="J8" s="224"/>
      <c r="K8" s="222" t="s">
        <v>85</v>
      </c>
      <c r="L8" s="224"/>
      <c r="M8" s="226" t="s">
        <v>86</v>
      </c>
      <c r="N8" s="226"/>
      <c r="O8" s="227" t="s">
        <v>53</v>
      </c>
      <c r="P8" s="228"/>
      <c r="Q8" s="118" t="s">
        <v>87</v>
      </c>
      <c r="U8" s="117"/>
      <c r="V8" s="67"/>
      <c r="W8" s="225" t="s">
        <v>88</v>
      </c>
      <c r="X8" s="225"/>
      <c r="Y8" s="225" t="s">
        <v>89</v>
      </c>
      <c r="Z8" s="225"/>
      <c r="AA8" s="205">
        <v>170</v>
      </c>
      <c r="AB8" s="205"/>
      <c r="AC8" s="205" t="s">
        <v>90</v>
      </c>
      <c r="AD8" s="205"/>
      <c r="AE8" s="119"/>
      <c r="AG8" s="120" t="s">
        <v>91</v>
      </c>
      <c r="AH8" s="120" t="s">
        <v>25</v>
      </c>
      <c r="AI8" s="120" t="s">
        <v>2</v>
      </c>
      <c r="AJ8" s="120" t="s">
        <v>1</v>
      </c>
      <c r="AK8" s="120" t="s">
        <v>92</v>
      </c>
      <c r="AL8" s="120" t="s">
        <v>93</v>
      </c>
      <c r="AM8" s="121" t="s">
        <v>94</v>
      </c>
      <c r="AN8" s="121" t="s">
        <v>95</v>
      </c>
      <c r="AO8" s="120" t="s">
        <v>3</v>
      </c>
      <c r="AP8" s="120" t="s">
        <v>96</v>
      </c>
      <c r="AQ8" s="122" t="s">
        <v>97</v>
      </c>
      <c r="AR8" s="122" t="s">
        <v>98</v>
      </c>
      <c r="AS8" s="122" t="s">
        <v>99</v>
      </c>
      <c r="AT8" s="122" t="s">
        <v>100</v>
      </c>
      <c r="AU8" s="122" t="s">
        <v>101</v>
      </c>
      <c r="AV8" s="122" t="s">
        <v>102</v>
      </c>
      <c r="AW8" s="122" t="s">
        <v>103</v>
      </c>
      <c r="AX8" s="122" t="s">
        <v>104</v>
      </c>
      <c r="AY8" s="123"/>
    </row>
    <row r="9" spans="1:52" ht="18.75" customHeight="1" x14ac:dyDescent="0.45">
      <c r="A9" s="3"/>
      <c r="B9" s="101"/>
      <c r="C9" s="222" t="s">
        <v>105</v>
      </c>
      <c r="D9" s="223"/>
      <c r="E9" s="224"/>
      <c r="F9" s="101" t="s">
        <v>106</v>
      </c>
      <c r="G9" s="101" t="s">
        <v>107</v>
      </c>
      <c r="H9" s="101" t="s">
        <v>108</v>
      </c>
      <c r="I9" s="26" t="s">
        <v>109</v>
      </c>
      <c r="J9" s="26" t="s">
        <v>46</v>
      </c>
      <c r="K9" s="27" t="s">
        <v>46</v>
      </c>
      <c r="L9" s="27" t="s">
        <v>110</v>
      </c>
      <c r="M9" s="27" t="s">
        <v>46</v>
      </c>
      <c r="N9" s="27" t="s">
        <v>110</v>
      </c>
      <c r="O9" s="27" t="s">
        <v>46</v>
      </c>
      <c r="P9" s="27" t="s">
        <v>110</v>
      </c>
      <c r="Q9" s="124" t="s">
        <v>46</v>
      </c>
      <c r="U9" s="117"/>
      <c r="V9" s="67"/>
      <c r="W9" s="125" t="s">
        <v>1</v>
      </c>
      <c r="X9" s="125" t="s">
        <v>111</v>
      </c>
      <c r="Y9" s="125" t="s">
        <v>1</v>
      </c>
      <c r="Z9" s="125" t="s">
        <v>111</v>
      </c>
      <c r="AA9" s="125" t="s">
        <v>28</v>
      </c>
      <c r="AB9" s="125" t="s">
        <v>112</v>
      </c>
      <c r="AC9" s="125" t="s">
        <v>28</v>
      </c>
      <c r="AD9" s="125" t="s">
        <v>112</v>
      </c>
      <c r="AE9" s="125" t="s">
        <v>108</v>
      </c>
      <c r="AG9" s="126" t="s">
        <v>29</v>
      </c>
      <c r="AH9" s="127"/>
      <c r="AI9" s="128">
        <v>8.2899999999999991</v>
      </c>
      <c r="AJ9" s="128">
        <v>4</v>
      </c>
      <c r="AK9" s="128">
        <v>1.8</v>
      </c>
      <c r="AL9" s="128"/>
      <c r="AM9" s="128">
        <v>1.6</v>
      </c>
      <c r="AN9" s="128">
        <v>4.3</v>
      </c>
      <c r="AO9" s="128">
        <v>1</v>
      </c>
      <c r="AP9" s="128">
        <v>0.4</v>
      </c>
      <c r="AQ9" s="128">
        <v>0.4</v>
      </c>
      <c r="AR9" s="128">
        <f>-AL9</f>
        <v>0</v>
      </c>
      <c r="AS9" s="128">
        <f>-AL9</f>
        <v>0</v>
      </c>
      <c r="AT9" s="128">
        <v>1.9</v>
      </c>
      <c r="AU9" s="129">
        <v>0.85</v>
      </c>
      <c r="AV9" s="129">
        <v>0.85</v>
      </c>
      <c r="AW9" s="129">
        <v>1</v>
      </c>
      <c r="AX9" s="130">
        <v>0.6</v>
      </c>
      <c r="AY9" s="129">
        <v>0.5</v>
      </c>
      <c r="AZ9" s="131">
        <v>1</v>
      </c>
    </row>
    <row r="10" spans="1:52" ht="15" customHeight="1" x14ac:dyDescent="0.35">
      <c r="A10" s="3"/>
      <c r="B10" s="51">
        <v>1</v>
      </c>
      <c r="C10" s="216"/>
      <c r="D10" s="217"/>
      <c r="E10" s="218"/>
      <c r="F10" s="13"/>
      <c r="G10" s="14"/>
      <c r="H10" s="15"/>
      <c r="I10" s="16">
        <f t="shared" ref="I10:I19" si="0">IF(G10="",0,IF(G10="Gülle",VLOOKUP($C10,Nutztierdaten,7,0),VLOOKUP($C10,Nutztierdaten,8,0)))</f>
        <v>0</v>
      </c>
      <c r="J10" s="28" t="str">
        <f>IF(I10=0,"",IF(C10="","",(M10-O10)*I10)+Q10)</f>
        <v/>
      </c>
      <c r="K10" s="10" t="str">
        <f t="shared" ref="K10:K19" si="1">IF(C10="","",VLOOKUP(C10,Nutztierdaten,3,0))</f>
        <v/>
      </c>
      <c r="L10" s="10" t="str">
        <f t="shared" ref="L10:L19" si="2">IF(C10="","",VLOOKUP(C10,Nutztierdaten,4,0))</f>
        <v/>
      </c>
      <c r="M10" s="28" t="str">
        <f>IF(C10="","",F10*K10)</f>
        <v/>
      </c>
      <c r="N10" s="28" t="str">
        <f>IF(C10="","",F10*L10)</f>
        <v/>
      </c>
      <c r="O10" s="28" t="str">
        <f>IF(M10="","",M10*H10)</f>
        <v/>
      </c>
      <c r="P10" s="10" t="str">
        <f t="shared" ref="P10:P19" si="3">IF(N10="","",N10*H10)</f>
        <v/>
      </c>
      <c r="Q10" s="28" t="str">
        <f t="shared" ref="Q10:Q19" si="4">IF(M10="","",(M10*H10)*VLOOKUP(C10,Nutztierdaten,11,0))</f>
        <v/>
      </c>
      <c r="U10" s="132"/>
      <c r="V10" s="67"/>
      <c r="W10" s="119" t="s">
        <v>26</v>
      </c>
      <c r="X10" s="119" t="s">
        <v>26</v>
      </c>
      <c r="Y10" s="225" t="s">
        <v>113</v>
      </c>
      <c r="Z10" s="225"/>
      <c r="AA10" s="133">
        <v>0.85</v>
      </c>
      <c r="AB10" s="134">
        <v>0.7</v>
      </c>
      <c r="AC10" s="134">
        <v>0.7</v>
      </c>
      <c r="AD10" s="134">
        <v>0.6</v>
      </c>
      <c r="AE10" s="134">
        <v>0.7</v>
      </c>
      <c r="AG10" s="126" t="s">
        <v>31</v>
      </c>
      <c r="AH10" s="127"/>
      <c r="AI10" s="128">
        <v>8.93</v>
      </c>
      <c r="AJ10" s="128">
        <v>3.6</v>
      </c>
      <c r="AK10" s="128">
        <v>2</v>
      </c>
      <c r="AL10" s="128"/>
      <c r="AM10" s="128">
        <v>1.8</v>
      </c>
      <c r="AN10" s="128">
        <v>4.0999999999999996</v>
      </c>
      <c r="AO10" s="128"/>
      <c r="AP10" s="128">
        <v>0.4</v>
      </c>
      <c r="AQ10" s="128">
        <v>0.4</v>
      </c>
      <c r="AR10" s="128">
        <f t="shared" ref="AR10:AR41" si="5">-AL10</f>
        <v>0</v>
      </c>
      <c r="AS10" s="128">
        <f t="shared" ref="AS10:AS41" si="6">-AL10</f>
        <v>0</v>
      </c>
      <c r="AT10" s="128">
        <v>1.8</v>
      </c>
      <c r="AU10" s="129">
        <v>0.85</v>
      </c>
      <c r="AV10" s="129">
        <v>0.85</v>
      </c>
      <c r="AW10" s="129">
        <v>1</v>
      </c>
      <c r="AX10" s="130">
        <v>0.6</v>
      </c>
      <c r="AY10" s="129">
        <v>0.5</v>
      </c>
      <c r="AZ10" s="131">
        <v>1</v>
      </c>
    </row>
    <row r="11" spans="1:52" ht="15" customHeight="1" x14ac:dyDescent="0.35">
      <c r="A11" s="3"/>
      <c r="B11" s="51">
        <v>2</v>
      </c>
      <c r="C11" s="216"/>
      <c r="D11" s="217"/>
      <c r="E11" s="218"/>
      <c r="F11" s="13"/>
      <c r="G11" s="14"/>
      <c r="H11" s="15"/>
      <c r="I11" s="16">
        <f t="shared" si="0"/>
        <v>0</v>
      </c>
      <c r="J11" s="28" t="str">
        <f t="shared" ref="J11:J19" si="7">IF(I11=0,"",IF(C11="","",(M11-O11)*I11)+Q11)</f>
        <v/>
      </c>
      <c r="K11" s="10" t="str">
        <f t="shared" si="1"/>
        <v/>
      </c>
      <c r="L11" s="10" t="str">
        <f t="shared" si="2"/>
        <v/>
      </c>
      <c r="M11" s="28" t="str">
        <f t="shared" ref="M11:M19" si="8">IF(C11="","",F11*K11)</f>
        <v/>
      </c>
      <c r="N11" s="28" t="str">
        <f t="shared" ref="N11:N19" si="9">IF(C11="","",F11*L11)</f>
        <v/>
      </c>
      <c r="O11" s="28" t="str">
        <f t="shared" ref="O11:O19" si="10">IF(M11="","",M11*H11)</f>
        <v/>
      </c>
      <c r="P11" s="10" t="str">
        <f t="shared" si="3"/>
        <v/>
      </c>
      <c r="Q11" s="28" t="str">
        <f t="shared" si="4"/>
        <v/>
      </c>
      <c r="T11" s="9"/>
      <c r="U11" s="135" t="s">
        <v>286</v>
      </c>
      <c r="V11" s="4" t="s">
        <v>287</v>
      </c>
      <c r="AF11" s="3" t="s">
        <v>112</v>
      </c>
      <c r="AG11" s="126" t="s">
        <v>32</v>
      </c>
      <c r="AH11" s="127"/>
      <c r="AI11" s="128">
        <v>7.23</v>
      </c>
      <c r="AJ11" s="128">
        <v>3.4</v>
      </c>
      <c r="AK11" s="128">
        <v>1.8</v>
      </c>
      <c r="AL11" s="128"/>
      <c r="AM11" s="128">
        <v>1.4</v>
      </c>
      <c r="AN11" s="128">
        <v>3.8</v>
      </c>
      <c r="AO11" s="128"/>
      <c r="AP11" s="128"/>
      <c r="AQ11" s="128"/>
      <c r="AR11" s="128">
        <f t="shared" si="5"/>
        <v>0</v>
      </c>
      <c r="AS11" s="128">
        <f t="shared" si="6"/>
        <v>0</v>
      </c>
      <c r="AT11" s="128">
        <v>1.4</v>
      </c>
      <c r="AU11" s="129">
        <v>0.85</v>
      </c>
      <c r="AV11" s="129">
        <v>0.85</v>
      </c>
      <c r="AW11" s="129">
        <v>1</v>
      </c>
      <c r="AX11" s="130">
        <v>0.6</v>
      </c>
      <c r="AY11" s="129">
        <v>0.5</v>
      </c>
      <c r="AZ11" s="131">
        <v>1</v>
      </c>
    </row>
    <row r="12" spans="1:52" ht="15" customHeight="1" x14ac:dyDescent="0.35">
      <c r="A12" s="3"/>
      <c r="B12" s="51">
        <v>3</v>
      </c>
      <c r="C12" s="216"/>
      <c r="D12" s="217"/>
      <c r="E12" s="218"/>
      <c r="F12" s="13"/>
      <c r="G12" s="14"/>
      <c r="H12" s="15"/>
      <c r="I12" s="16">
        <f t="shared" si="0"/>
        <v>0</v>
      </c>
      <c r="J12" s="28" t="str">
        <f t="shared" si="7"/>
        <v/>
      </c>
      <c r="K12" s="10" t="str">
        <f t="shared" si="1"/>
        <v/>
      </c>
      <c r="L12" s="10" t="str">
        <f t="shared" si="2"/>
        <v/>
      </c>
      <c r="M12" s="28" t="str">
        <f t="shared" si="8"/>
        <v/>
      </c>
      <c r="N12" s="28" t="str">
        <f t="shared" si="9"/>
        <v/>
      </c>
      <c r="O12" s="28" t="str">
        <f t="shared" si="10"/>
        <v/>
      </c>
      <c r="P12" s="10" t="str">
        <f t="shared" si="3"/>
        <v/>
      </c>
      <c r="Q12" s="28" t="str">
        <f t="shared" si="4"/>
        <v/>
      </c>
      <c r="T12" s="9"/>
      <c r="U12" s="4" t="s">
        <v>114</v>
      </c>
      <c r="V12" s="136"/>
      <c r="W12" s="125">
        <v>16.600000000000001</v>
      </c>
      <c r="X12" s="125">
        <v>6.4</v>
      </c>
      <c r="Y12" s="125">
        <v>5.6</v>
      </c>
      <c r="Z12" s="125">
        <v>2</v>
      </c>
      <c r="AA12" s="133">
        <v>0.85</v>
      </c>
      <c r="AB12" s="134">
        <v>0.7</v>
      </c>
      <c r="AC12" s="134">
        <v>0.7</v>
      </c>
      <c r="AD12" s="134">
        <v>0.6</v>
      </c>
      <c r="AE12" s="134">
        <v>0.7</v>
      </c>
      <c r="AF12" s="3" t="s">
        <v>28</v>
      </c>
      <c r="AG12" s="126" t="s">
        <v>30</v>
      </c>
      <c r="AH12" s="127"/>
      <c r="AI12" s="128">
        <v>4.1399999999999997</v>
      </c>
      <c r="AJ12" s="128">
        <v>4.4000000000000004</v>
      </c>
      <c r="AK12" s="128">
        <v>3.5</v>
      </c>
      <c r="AL12" s="128"/>
      <c r="AM12" s="128">
        <v>2.2000000000000002</v>
      </c>
      <c r="AN12" s="128">
        <v>2.7</v>
      </c>
      <c r="AO12" s="128">
        <v>0.9</v>
      </c>
      <c r="AP12" s="128">
        <v>0.3</v>
      </c>
      <c r="AQ12" s="128">
        <v>0.3</v>
      </c>
      <c r="AR12" s="128">
        <f t="shared" si="5"/>
        <v>0</v>
      </c>
      <c r="AS12" s="128">
        <f t="shared" si="6"/>
        <v>0</v>
      </c>
      <c r="AT12" s="128">
        <v>2.6</v>
      </c>
      <c r="AU12" s="129">
        <v>0.8</v>
      </c>
      <c r="AV12" s="129">
        <v>0.7</v>
      </c>
      <c r="AW12" s="129">
        <v>1</v>
      </c>
      <c r="AX12" s="130">
        <v>0.7</v>
      </c>
      <c r="AY12" s="129">
        <v>0.6</v>
      </c>
      <c r="AZ12" s="131">
        <v>1</v>
      </c>
    </row>
    <row r="13" spans="1:52" ht="15" customHeight="1" x14ac:dyDescent="0.35">
      <c r="A13" s="3"/>
      <c r="B13" s="51">
        <v>4</v>
      </c>
      <c r="C13" s="216"/>
      <c r="D13" s="217"/>
      <c r="E13" s="218"/>
      <c r="F13" s="13"/>
      <c r="G13" s="14"/>
      <c r="H13" s="15"/>
      <c r="I13" s="16">
        <f t="shared" si="0"/>
        <v>0</v>
      </c>
      <c r="J13" s="28" t="str">
        <f t="shared" si="7"/>
        <v/>
      </c>
      <c r="K13" s="10" t="str">
        <f t="shared" si="1"/>
        <v/>
      </c>
      <c r="L13" s="10" t="str">
        <f t="shared" si="2"/>
        <v/>
      </c>
      <c r="M13" s="28" t="str">
        <f t="shared" si="8"/>
        <v/>
      </c>
      <c r="N13" s="28" t="str">
        <f t="shared" si="9"/>
        <v/>
      </c>
      <c r="O13" s="28" t="str">
        <f t="shared" si="10"/>
        <v/>
      </c>
      <c r="P13" s="10" t="str">
        <f t="shared" si="3"/>
        <v/>
      </c>
      <c r="Q13" s="28" t="str">
        <f t="shared" si="4"/>
        <v/>
      </c>
      <c r="T13" s="9"/>
      <c r="U13" s="117" t="s">
        <v>115</v>
      </c>
      <c r="V13" s="137"/>
      <c r="W13" s="125">
        <v>57</v>
      </c>
      <c r="X13" s="125">
        <v>16.399999999999999</v>
      </c>
      <c r="Y13" s="125">
        <v>58</v>
      </c>
      <c r="Z13" s="125">
        <v>17</v>
      </c>
      <c r="AA13" s="133">
        <v>0.85</v>
      </c>
      <c r="AB13" s="134">
        <v>0.7</v>
      </c>
      <c r="AC13" s="134">
        <v>0.7</v>
      </c>
      <c r="AD13" s="134">
        <v>0.6</v>
      </c>
      <c r="AE13" s="134">
        <v>0.7</v>
      </c>
      <c r="AG13" s="126" t="s">
        <v>33</v>
      </c>
      <c r="AH13" s="127"/>
      <c r="AI13" s="128">
        <v>2.88</v>
      </c>
      <c r="AJ13" s="128">
        <v>2.9</v>
      </c>
      <c r="AK13" s="128">
        <v>2.5</v>
      </c>
      <c r="AL13" s="128"/>
      <c r="AM13" s="128">
        <v>1.6</v>
      </c>
      <c r="AN13" s="128">
        <v>1.9</v>
      </c>
      <c r="AO13" s="128"/>
      <c r="AP13" s="128">
        <v>0.2</v>
      </c>
      <c r="AQ13" s="128">
        <v>0.2</v>
      </c>
      <c r="AR13" s="128">
        <f t="shared" si="5"/>
        <v>0</v>
      </c>
      <c r="AS13" s="128">
        <f t="shared" si="6"/>
        <v>0</v>
      </c>
      <c r="AT13" s="128">
        <v>0.3</v>
      </c>
      <c r="AU13" s="129">
        <v>0.8</v>
      </c>
      <c r="AV13" s="129">
        <v>0.7</v>
      </c>
      <c r="AW13" s="129">
        <v>1</v>
      </c>
      <c r="AX13" s="130">
        <v>0.7</v>
      </c>
      <c r="AY13" s="129">
        <v>0.6</v>
      </c>
      <c r="AZ13" s="131">
        <v>1</v>
      </c>
    </row>
    <row r="14" spans="1:52" ht="15" customHeight="1" x14ac:dyDescent="0.35">
      <c r="A14" s="3"/>
      <c r="B14" s="51">
        <v>5</v>
      </c>
      <c r="C14" s="216"/>
      <c r="D14" s="217"/>
      <c r="E14" s="218"/>
      <c r="F14" s="13"/>
      <c r="G14" s="14"/>
      <c r="H14" s="15"/>
      <c r="I14" s="16">
        <f t="shared" si="0"/>
        <v>0</v>
      </c>
      <c r="J14" s="28" t="str">
        <f t="shared" si="7"/>
        <v/>
      </c>
      <c r="K14" s="10" t="str">
        <f t="shared" si="1"/>
        <v/>
      </c>
      <c r="L14" s="10" t="str">
        <f t="shared" si="2"/>
        <v/>
      </c>
      <c r="M14" s="28" t="str">
        <f t="shared" si="8"/>
        <v/>
      </c>
      <c r="N14" s="28" t="str">
        <f t="shared" si="9"/>
        <v/>
      </c>
      <c r="O14" s="28" t="str">
        <f t="shared" si="10"/>
        <v/>
      </c>
      <c r="P14" s="10" t="str">
        <f t="shared" si="3"/>
        <v/>
      </c>
      <c r="Q14" s="28" t="str">
        <f t="shared" si="4"/>
        <v/>
      </c>
      <c r="T14" s="9"/>
      <c r="U14" s="117" t="s">
        <v>116</v>
      </c>
      <c r="V14" s="137"/>
      <c r="W14" s="125">
        <v>54</v>
      </c>
      <c r="X14" s="125">
        <v>16</v>
      </c>
      <c r="Y14" s="125">
        <v>53</v>
      </c>
      <c r="Z14" s="125">
        <v>16</v>
      </c>
      <c r="AA14" s="133">
        <v>0.85</v>
      </c>
      <c r="AB14" s="134">
        <v>0.7</v>
      </c>
      <c r="AC14" s="134">
        <v>0.7</v>
      </c>
      <c r="AD14" s="134">
        <v>0.6</v>
      </c>
      <c r="AE14" s="134">
        <v>0.7</v>
      </c>
      <c r="AF14" s="138">
        <v>0</v>
      </c>
      <c r="AG14" s="126" t="s">
        <v>34</v>
      </c>
      <c r="AH14" s="127"/>
      <c r="AI14" s="128">
        <v>6.8114999999999997</v>
      </c>
      <c r="AJ14" s="128">
        <v>3.9</v>
      </c>
      <c r="AK14" s="128">
        <v>2.5</v>
      </c>
      <c r="AL14" s="128"/>
      <c r="AM14" s="128">
        <v>1.9</v>
      </c>
      <c r="AN14" s="128">
        <v>4</v>
      </c>
      <c r="AO14" s="128"/>
      <c r="AP14" s="128">
        <v>0.4</v>
      </c>
      <c r="AQ14" s="128">
        <v>0.4</v>
      </c>
      <c r="AR14" s="128">
        <f t="shared" si="5"/>
        <v>0</v>
      </c>
      <c r="AS14" s="128">
        <f t="shared" si="6"/>
        <v>0</v>
      </c>
      <c r="AT14" s="128">
        <v>0.5</v>
      </c>
      <c r="AU14" s="129">
        <v>0.8</v>
      </c>
      <c r="AV14" s="129">
        <v>0.7</v>
      </c>
      <c r="AW14" s="129">
        <v>1</v>
      </c>
      <c r="AX14" s="130">
        <v>0.7</v>
      </c>
      <c r="AY14" s="129">
        <v>0.6</v>
      </c>
      <c r="AZ14" s="131">
        <v>1</v>
      </c>
    </row>
    <row r="15" spans="1:52" ht="15" customHeight="1" x14ac:dyDescent="0.35">
      <c r="A15" s="3"/>
      <c r="B15" s="51">
        <v>6</v>
      </c>
      <c r="C15" s="216"/>
      <c r="D15" s="217"/>
      <c r="E15" s="218"/>
      <c r="F15" s="13"/>
      <c r="G15" s="14"/>
      <c r="H15" s="15"/>
      <c r="I15" s="16">
        <f t="shared" si="0"/>
        <v>0</v>
      </c>
      <c r="J15" s="28" t="str">
        <f t="shared" si="7"/>
        <v/>
      </c>
      <c r="K15" s="10" t="str">
        <f t="shared" si="1"/>
        <v/>
      </c>
      <c r="L15" s="10" t="str">
        <f t="shared" si="2"/>
        <v/>
      </c>
      <c r="M15" s="28" t="str">
        <f t="shared" si="8"/>
        <v/>
      </c>
      <c r="N15" s="28" t="str">
        <f t="shared" si="9"/>
        <v/>
      </c>
      <c r="O15" s="28" t="str">
        <f t="shared" si="10"/>
        <v/>
      </c>
      <c r="P15" s="10" t="str">
        <f t="shared" si="3"/>
        <v/>
      </c>
      <c r="Q15" s="28" t="str">
        <f t="shared" si="4"/>
        <v/>
      </c>
      <c r="T15" s="9"/>
      <c r="U15" s="117" t="s">
        <v>117</v>
      </c>
      <c r="V15" s="137"/>
      <c r="W15" s="125">
        <v>48</v>
      </c>
      <c r="X15" s="125">
        <v>15.5</v>
      </c>
      <c r="Y15" s="125">
        <v>48</v>
      </c>
      <c r="Z15" s="125">
        <v>15</v>
      </c>
      <c r="AA15" s="133">
        <v>0.85</v>
      </c>
      <c r="AB15" s="134">
        <v>0.7</v>
      </c>
      <c r="AC15" s="134">
        <v>0.7</v>
      </c>
      <c r="AD15" s="134">
        <v>0.6</v>
      </c>
      <c r="AE15" s="134">
        <v>0.7</v>
      </c>
      <c r="AF15" s="138">
        <v>0.1</v>
      </c>
      <c r="AG15" s="126" t="s">
        <v>119</v>
      </c>
      <c r="AH15" s="127"/>
      <c r="AI15" s="128">
        <v>1.18</v>
      </c>
      <c r="AJ15" s="128">
        <v>1.3</v>
      </c>
      <c r="AK15" s="128">
        <v>1</v>
      </c>
      <c r="AL15" s="128"/>
      <c r="AM15" s="128">
        <v>0.1</v>
      </c>
      <c r="AN15" s="128">
        <v>2.5</v>
      </c>
      <c r="AO15" s="128"/>
      <c r="AP15" s="128">
        <v>0.1</v>
      </c>
      <c r="AQ15" s="128">
        <v>0.1</v>
      </c>
      <c r="AR15" s="128">
        <f t="shared" si="5"/>
        <v>0</v>
      </c>
      <c r="AS15" s="128">
        <f t="shared" si="6"/>
        <v>0</v>
      </c>
      <c r="AT15" s="128">
        <v>0.4</v>
      </c>
      <c r="AU15" s="129">
        <v>0.7</v>
      </c>
      <c r="AV15" s="129">
        <v>0.6</v>
      </c>
      <c r="AW15" s="129">
        <v>1</v>
      </c>
      <c r="AX15" s="130">
        <v>0.9</v>
      </c>
      <c r="AY15" s="129">
        <v>0.9</v>
      </c>
      <c r="AZ15" s="131">
        <v>1</v>
      </c>
    </row>
    <row r="16" spans="1:52" ht="15" customHeight="1" x14ac:dyDescent="0.35">
      <c r="A16" s="3"/>
      <c r="B16" s="51">
        <v>7</v>
      </c>
      <c r="C16" s="216"/>
      <c r="D16" s="217"/>
      <c r="E16" s="218"/>
      <c r="F16" s="13"/>
      <c r="G16" s="14"/>
      <c r="H16" s="15"/>
      <c r="I16" s="16">
        <f t="shared" si="0"/>
        <v>0</v>
      </c>
      <c r="J16" s="28" t="str">
        <f t="shared" si="7"/>
        <v/>
      </c>
      <c r="K16" s="10" t="str">
        <f t="shared" si="1"/>
        <v/>
      </c>
      <c r="L16" s="10" t="str">
        <f t="shared" si="2"/>
        <v/>
      </c>
      <c r="M16" s="28" t="str">
        <f t="shared" si="8"/>
        <v/>
      </c>
      <c r="N16" s="28" t="str">
        <f t="shared" si="9"/>
        <v/>
      </c>
      <c r="O16" s="28" t="str">
        <f t="shared" si="10"/>
        <v/>
      </c>
      <c r="P16" s="10" t="str">
        <f t="shared" si="3"/>
        <v/>
      </c>
      <c r="Q16" s="28" t="str">
        <f t="shared" si="4"/>
        <v/>
      </c>
      <c r="T16" s="9"/>
      <c r="U16" s="117" t="s">
        <v>118</v>
      </c>
      <c r="V16" s="137"/>
      <c r="W16" s="125">
        <v>45</v>
      </c>
      <c r="X16" s="125">
        <v>15</v>
      </c>
      <c r="Y16" s="125">
        <v>43</v>
      </c>
      <c r="Z16" s="125">
        <v>14</v>
      </c>
      <c r="AA16" s="133">
        <v>0.85</v>
      </c>
      <c r="AB16" s="134">
        <v>0.7</v>
      </c>
      <c r="AC16" s="134">
        <v>0.7</v>
      </c>
      <c r="AD16" s="134">
        <v>0.6</v>
      </c>
      <c r="AE16" s="134">
        <v>0.7</v>
      </c>
      <c r="AF16" s="138">
        <v>0.2</v>
      </c>
      <c r="AG16" s="126" t="s">
        <v>121</v>
      </c>
      <c r="AH16" s="127"/>
      <c r="AI16" s="128">
        <v>1.18</v>
      </c>
      <c r="AJ16" s="128">
        <v>1.3</v>
      </c>
      <c r="AK16" s="128">
        <v>1</v>
      </c>
      <c r="AL16" s="128"/>
      <c r="AM16" s="128">
        <v>0.1</v>
      </c>
      <c r="AN16" s="128">
        <v>2.5</v>
      </c>
      <c r="AO16" s="128"/>
      <c r="AP16" s="128">
        <v>0.1</v>
      </c>
      <c r="AQ16" s="128">
        <v>0.1</v>
      </c>
      <c r="AR16" s="128">
        <f>-AL16</f>
        <v>0</v>
      </c>
      <c r="AS16" s="128">
        <f>-AL16</f>
        <v>0</v>
      </c>
      <c r="AT16" s="128">
        <v>0.4</v>
      </c>
      <c r="AU16" s="129">
        <v>0.7</v>
      </c>
      <c r="AV16" s="129">
        <v>0.6</v>
      </c>
      <c r="AW16" s="129">
        <v>1</v>
      </c>
      <c r="AX16" s="130">
        <v>0.9</v>
      </c>
      <c r="AY16" s="129">
        <v>0.9</v>
      </c>
      <c r="AZ16" s="131">
        <v>1</v>
      </c>
    </row>
    <row r="17" spans="1:52" ht="15" customHeight="1" x14ac:dyDescent="0.35">
      <c r="A17" s="3"/>
      <c r="B17" s="51">
        <v>8</v>
      </c>
      <c r="C17" s="216"/>
      <c r="D17" s="217"/>
      <c r="E17" s="218"/>
      <c r="F17" s="13"/>
      <c r="G17" s="14"/>
      <c r="H17" s="15"/>
      <c r="I17" s="16">
        <f t="shared" si="0"/>
        <v>0</v>
      </c>
      <c r="J17" s="28" t="str">
        <f t="shared" si="7"/>
        <v/>
      </c>
      <c r="K17" s="10" t="str">
        <f t="shared" si="1"/>
        <v/>
      </c>
      <c r="L17" s="10" t="str">
        <f t="shared" si="2"/>
        <v/>
      </c>
      <c r="M17" s="28" t="str">
        <f t="shared" si="8"/>
        <v/>
      </c>
      <c r="N17" s="28" t="str">
        <f t="shared" si="9"/>
        <v/>
      </c>
      <c r="O17" s="28" t="str">
        <f t="shared" si="10"/>
        <v/>
      </c>
      <c r="P17" s="10" t="str">
        <f t="shared" si="3"/>
        <v/>
      </c>
      <c r="Q17" s="28" t="str">
        <f t="shared" si="4"/>
        <v/>
      </c>
      <c r="T17" s="9"/>
      <c r="U17" s="117" t="s">
        <v>120</v>
      </c>
      <c r="V17" s="137"/>
      <c r="W17" s="125">
        <v>114</v>
      </c>
      <c r="X17" s="125">
        <v>36</v>
      </c>
      <c r="Y17" s="125">
        <v>108</v>
      </c>
      <c r="Z17" s="125">
        <v>33</v>
      </c>
      <c r="AA17" s="133">
        <v>0.85</v>
      </c>
      <c r="AB17" s="134">
        <v>0.7</v>
      </c>
      <c r="AC17" s="134">
        <v>0.7</v>
      </c>
      <c r="AD17" s="134">
        <v>0.6</v>
      </c>
      <c r="AE17" s="134">
        <v>0.7</v>
      </c>
      <c r="AF17" s="138">
        <v>0.3</v>
      </c>
      <c r="AG17" s="126" t="s">
        <v>5</v>
      </c>
      <c r="AH17" s="127"/>
      <c r="AI17" s="128">
        <v>23.3</v>
      </c>
      <c r="AJ17" s="128">
        <v>0.6</v>
      </c>
      <c r="AK17" s="128">
        <v>0.1</v>
      </c>
      <c r="AL17" s="128"/>
      <c r="AM17" s="128">
        <v>0.3</v>
      </c>
      <c r="AN17" s="128">
        <v>0.8</v>
      </c>
      <c r="AO17" s="128">
        <v>0.2</v>
      </c>
      <c r="AP17" s="128">
        <v>0.1</v>
      </c>
      <c r="AQ17" s="128">
        <v>0.1</v>
      </c>
      <c r="AR17" s="128">
        <f t="shared" si="5"/>
        <v>0</v>
      </c>
      <c r="AS17" s="128">
        <f t="shared" si="6"/>
        <v>0</v>
      </c>
      <c r="AT17" s="128">
        <v>0.8</v>
      </c>
      <c r="AU17" s="129">
        <v>0.7</v>
      </c>
      <c r="AV17" s="129">
        <v>0.6</v>
      </c>
      <c r="AW17" s="129">
        <v>1</v>
      </c>
      <c r="AX17" s="130">
        <v>0.25</v>
      </c>
      <c r="AY17" s="129">
        <v>0.25</v>
      </c>
      <c r="AZ17" s="131">
        <v>1</v>
      </c>
    </row>
    <row r="18" spans="1:52" ht="15" customHeight="1" x14ac:dyDescent="0.35">
      <c r="A18" s="3"/>
      <c r="B18" s="51">
        <v>9</v>
      </c>
      <c r="C18" s="216"/>
      <c r="D18" s="217"/>
      <c r="E18" s="218"/>
      <c r="F18" s="13"/>
      <c r="G18" s="14"/>
      <c r="H18" s="15"/>
      <c r="I18" s="16">
        <f t="shared" si="0"/>
        <v>0</v>
      </c>
      <c r="J18" s="28" t="str">
        <f t="shared" si="7"/>
        <v/>
      </c>
      <c r="K18" s="10" t="str">
        <f t="shared" si="1"/>
        <v/>
      </c>
      <c r="L18" s="10" t="str">
        <f t="shared" si="2"/>
        <v/>
      </c>
      <c r="M18" s="28" t="str">
        <f t="shared" si="8"/>
        <v/>
      </c>
      <c r="N18" s="28" t="str">
        <f t="shared" si="9"/>
        <v/>
      </c>
      <c r="O18" s="28" t="str">
        <f t="shared" si="10"/>
        <v/>
      </c>
      <c r="P18" s="10" t="str">
        <f t="shared" si="3"/>
        <v/>
      </c>
      <c r="Q18" s="28" t="str">
        <f t="shared" si="4"/>
        <v/>
      </c>
      <c r="T18" s="9"/>
      <c r="U18" s="117" t="s">
        <v>122</v>
      </c>
      <c r="V18" s="137"/>
      <c r="W18" s="125">
        <v>129</v>
      </c>
      <c r="X18" s="125">
        <v>43</v>
      </c>
      <c r="Y18" s="125">
        <v>111</v>
      </c>
      <c r="Z18" s="125">
        <v>34</v>
      </c>
      <c r="AA18" s="133">
        <v>0.85</v>
      </c>
      <c r="AB18" s="134">
        <v>0.7</v>
      </c>
      <c r="AC18" s="134">
        <v>0.7</v>
      </c>
      <c r="AD18" s="134">
        <v>0.6</v>
      </c>
      <c r="AE18" s="134">
        <v>0.7</v>
      </c>
      <c r="AF18" s="138">
        <v>0.4</v>
      </c>
      <c r="AG18" s="126" t="s">
        <v>6</v>
      </c>
      <c r="AH18" s="127"/>
      <c r="AI18" s="128">
        <v>22.4</v>
      </c>
      <c r="AJ18" s="128">
        <v>0.8</v>
      </c>
      <c r="AK18" s="128">
        <v>0.1</v>
      </c>
      <c r="AL18" s="128"/>
      <c r="AM18" s="128">
        <v>0.7</v>
      </c>
      <c r="AN18" s="128">
        <v>0.6</v>
      </c>
      <c r="AO18" s="128">
        <v>0.3</v>
      </c>
      <c r="AP18" s="128">
        <v>0.1</v>
      </c>
      <c r="AQ18" s="128">
        <v>0.1</v>
      </c>
      <c r="AR18" s="128">
        <f t="shared" si="5"/>
        <v>0</v>
      </c>
      <c r="AS18" s="128">
        <f t="shared" si="6"/>
        <v>0</v>
      </c>
      <c r="AT18" s="128">
        <v>0.5</v>
      </c>
      <c r="AU18" s="129">
        <v>0.7</v>
      </c>
      <c r="AV18" s="129">
        <v>0.6</v>
      </c>
      <c r="AW18" s="129">
        <v>1</v>
      </c>
      <c r="AX18" s="130">
        <v>0.3</v>
      </c>
      <c r="AY18" s="129">
        <v>0.3</v>
      </c>
      <c r="AZ18" s="131">
        <v>1</v>
      </c>
    </row>
    <row r="19" spans="1:52" ht="15" customHeight="1" x14ac:dyDescent="0.35">
      <c r="A19" s="3"/>
      <c r="B19" s="51">
        <v>10</v>
      </c>
      <c r="C19" s="216"/>
      <c r="D19" s="217"/>
      <c r="E19" s="218"/>
      <c r="F19" s="13"/>
      <c r="G19" s="14"/>
      <c r="H19" s="15"/>
      <c r="I19" s="16">
        <f t="shared" si="0"/>
        <v>0</v>
      </c>
      <c r="J19" s="28" t="str">
        <f t="shared" si="7"/>
        <v/>
      </c>
      <c r="K19" s="10" t="str">
        <f t="shared" si="1"/>
        <v/>
      </c>
      <c r="L19" s="10" t="str">
        <f t="shared" si="2"/>
        <v/>
      </c>
      <c r="M19" s="28" t="str">
        <f t="shared" si="8"/>
        <v/>
      </c>
      <c r="N19" s="28" t="str">
        <f t="shared" si="9"/>
        <v/>
      </c>
      <c r="O19" s="28" t="str">
        <f t="shared" si="10"/>
        <v/>
      </c>
      <c r="P19" s="10" t="str">
        <f t="shared" si="3"/>
        <v/>
      </c>
      <c r="Q19" s="28" t="str">
        <f t="shared" si="4"/>
        <v/>
      </c>
      <c r="T19" s="9"/>
      <c r="U19" s="117" t="s">
        <v>123</v>
      </c>
      <c r="V19" s="137"/>
      <c r="W19" s="125">
        <v>143</v>
      </c>
      <c r="X19" s="125">
        <v>47</v>
      </c>
      <c r="Y19" s="125">
        <v>113</v>
      </c>
      <c r="Z19" s="125">
        <v>36</v>
      </c>
      <c r="AA19" s="133">
        <v>0.85</v>
      </c>
      <c r="AB19" s="134">
        <v>0.7</v>
      </c>
      <c r="AC19" s="134">
        <v>0.7</v>
      </c>
      <c r="AD19" s="134">
        <v>0.6</v>
      </c>
      <c r="AE19" s="134">
        <v>0.7</v>
      </c>
      <c r="AF19" s="138">
        <v>0.5</v>
      </c>
      <c r="AG19" s="126" t="s">
        <v>7</v>
      </c>
      <c r="AH19" s="127"/>
      <c r="AI19" s="128">
        <v>26.6</v>
      </c>
      <c r="AJ19" s="128">
        <v>0.6</v>
      </c>
      <c r="AK19" s="128"/>
      <c r="AL19" s="128"/>
      <c r="AM19" s="128">
        <v>0.3</v>
      </c>
      <c r="AN19" s="128">
        <v>0.9</v>
      </c>
      <c r="AO19" s="128"/>
      <c r="AP19" s="128">
        <v>0.1</v>
      </c>
      <c r="AQ19" s="128">
        <v>0.1</v>
      </c>
      <c r="AR19" s="128">
        <f t="shared" si="5"/>
        <v>0</v>
      </c>
      <c r="AS19" s="128">
        <f t="shared" si="6"/>
        <v>0</v>
      </c>
      <c r="AT19" s="128">
        <v>0.6</v>
      </c>
      <c r="AU19" s="129">
        <v>0.7</v>
      </c>
      <c r="AV19" s="129">
        <v>0.6</v>
      </c>
      <c r="AW19" s="129">
        <v>1</v>
      </c>
      <c r="AX19" s="130">
        <v>0.3</v>
      </c>
      <c r="AY19" s="129">
        <v>0.3</v>
      </c>
      <c r="AZ19" s="131">
        <v>1</v>
      </c>
    </row>
    <row r="20" spans="1:52" ht="15.75" customHeight="1" x14ac:dyDescent="0.35">
      <c r="A20" s="3"/>
      <c r="B20" s="3"/>
      <c r="C20" s="2"/>
      <c r="D20" s="2"/>
      <c r="E20" s="2"/>
      <c r="F20" s="2"/>
      <c r="G20" s="2"/>
      <c r="H20" s="2"/>
      <c r="I20" s="102" t="s">
        <v>125</v>
      </c>
      <c r="J20" s="29">
        <f>SUM(J10:J19)</f>
        <v>0</v>
      </c>
      <c r="K20" s="30"/>
      <c r="L20" s="31"/>
      <c r="M20" s="32"/>
      <c r="N20" s="32"/>
      <c r="O20" s="139">
        <f>SUM(O10:O19)</f>
        <v>0</v>
      </c>
      <c r="P20" s="140">
        <f>SUM(P10:P19)</f>
        <v>0</v>
      </c>
      <c r="Q20" s="141">
        <f>SUM(Q10:Q19)</f>
        <v>0</v>
      </c>
      <c r="T20" s="9"/>
      <c r="U20" s="117" t="s">
        <v>124</v>
      </c>
      <c r="V20" s="137"/>
      <c r="W20" s="125">
        <v>109</v>
      </c>
      <c r="X20" s="125">
        <v>37</v>
      </c>
      <c r="Y20" s="125">
        <v>98</v>
      </c>
      <c r="Z20" s="125">
        <v>31</v>
      </c>
      <c r="AA20" s="133">
        <v>0.85</v>
      </c>
      <c r="AB20" s="134">
        <v>0.7</v>
      </c>
      <c r="AC20" s="134">
        <v>0.7</v>
      </c>
      <c r="AD20" s="134">
        <v>0.6</v>
      </c>
      <c r="AE20" s="134">
        <v>0.7</v>
      </c>
      <c r="AF20" s="138">
        <v>0.6</v>
      </c>
      <c r="AG20" s="126" t="s">
        <v>8</v>
      </c>
      <c r="AH20" s="127"/>
      <c r="AI20" s="128">
        <v>32.9</v>
      </c>
      <c r="AJ20" s="128">
        <v>0.9</v>
      </c>
      <c r="AK20" s="128">
        <v>0.1</v>
      </c>
      <c r="AL20" s="128"/>
      <c r="AM20" s="128">
        <v>0.5</v>
      </c>
      <c r="AN20" s="128">
        <v>1.3</v>
      </c>
      <c r="AO20" s="128">
        <v>0.3</v>
      </c>
      <c r="AP20" s="128">
        <v>0.1</v>
      </c>
      <c r="AQ20" s="128">
        <v>0.1</v>
      </c>
      <c r="AR20" s="128">
        <f t="shared" si="5"/>
        <v>0</v>
      </c>
      <c r="AS20" s="128">
        <f t="shared" si="6"/>
        <v>0</v>
      </c>
      <c r="AT20" s="128">
        <v>2.2000000000000002</v>
      </c>
      <c r="AU20" s="129">
        <v>0.55000000000000004</v>
      </c>
      <c r="AV20" s="129">
        <v>0.5</v>
      </c>
      <c r="AW20" s="129">
        <v>1</v>
      </c>
      <c r="AX20" s="130">
        <v>0.25</v>
      </c>
      <c r="AY20" s="129">
        <v>0.25</v>
      </c>
      <c r="AZ20" s="131">
        <v>1</v>
      </c>
    </row>
    <row r="21" spans="1:52" ht="15.75" customHeight="1" x14ac:dyDescent="0.35">
      <c r="A21" s="3"/>
      <c r="B21" s="3"/>
      <c r="C21" s="2"/>
      <c r="D21" s="2"/>
      <c r="E21" s="2"/>
      <c r="F21" s="2"/>
      <c r="G21" s="2"/>
      <c r="H21" s="2"/>
      <c r="I21" s="2"/>
      <c r="J21" s="33"/>
      <c r="K21" s="34"/>
      <c r="L21" s="34"/>
      <c r="M21" s="33"/>
      <c r="N21" s="33"/>
      <c r="O21" s="33"/>
      <c r="P21" s="36"/>
      <c r="Q21" s="33"/>
      <c r="T21" s="9"/>
      <c r="U21" s="117" t="s">
        <v>126</v>
      </c>
      <c r="V21" s="137"/>
      <c r="W21" s="125">
        <v>124</v>
      </c>
      <c r="X21" s="125">
        <v>43</v>
      </c>
      <c r="Y21" s="125">
        <v>98</v>
      </c>
      <c r="Z21" s="125">
        <v>31</v>
      </c>
      <c r="AA21" s="133">
        <v>0.85</v>
      </c>
      <c r="AB21" s="134">
        <v>0.7</v>
      </c>
      <c r="AC21" s="134">
        <v>0.7</v>
      </c>
      <c r="AD21" s="134">
        <v>0.6</v>
      </c>
      <c r="AE21" s="134">
        <v>0.7</v>
      </c>
      <c r="AF21" s="138">
        <v>0.7</v>
      </c>
      <c r="AG21" s="126" t="s">
        <v>9</v>
      </c>
      <c r="AH21" s="127"/>
      <c r="AI21" s="128">
        <v>33.4</v>
      </c>
      <c r="AJ21" s="128">
        <v>0.4</v>
      </c>
      <c r="AK21" s="128"/>
      <c r="AL21" s="128"/>
      <c r="AM21" s="128">
        <v>0.3</v>
      </c>
      <c r="AN21" s="128">
        <v>0.9</v>
      </c>
      <c r="AO21" s="128">
        <v>0.2</v>
      </c>
      <c r="AP21" s="128">
        <v>0.1</v>
      </c>
      <c r="AQ21" s="128">
        <v>0.1</v>
      </c>
      <c r="AR21" s="128">
        <f t="shared" si="5"/>
        <v>0</v>
      </c>
      <c r="AS21" s="128">
        <f t="shared" si="6"/>
        <v>0</v>
      </c>
      <c r="AT21" s="128">
        <v>1.2</v>
      </c>
      <c r="AU21" s="129">
        <v>0.55000000000000004</v>
      </c>
      <c r="AV21" s="129">
        <v>0.5</v>
      </c>
      <c r="AW21" s="129">
        <v>1</v>
      </c>
      <c r="AX21" s="130">
        <v>0.25</v>
      </c>
      <c r="AY21" s="129">
        <v>0.25</v>
      </c>
      <c r="AZ21" s="131">
        <v>1</v>
      </c>
    </row>
    <row r="22" spans="1:52" ht="15.75" customHeight="1" x14ac:dyDescent="0.45">
      <c r="A22" s="3"/>
      <c r="B22" s="3"/>
      <c r="C22" s="2"/>
      <c r="D22" s="2"/>
      <c r="E22" s="2"/>
      <c r="F22" s="2"/>
      <c r="G22" s="2"/>
      <c r="H22" s="2"/>
      <c r="I22" s="2"/>
      <c r="J22" s="33"/>
      <c r="K22" s="35" t="s">
        <v>46</v>
      </c>
      <c r="L22" s="35" t="s">
        <v>110</v>
      </c>
      <c r="M22" s="33"/>
      <c r="N22" s="33"/>
      <c r="O22" s="33"/>
      <c r="P22" s="36"/>
      <c r="Q22" s="33"/>
      <c r="T22" s="9"/>
      <c r="U22" s="117" t="s">
        <v>127</v>
      </c>
      <c r="V22" s="137"/>
      <c r="W22" s="125">
        <v>141</v>
      </c>
      <c r="X22" s="125">
        <v>48</v>
      </c>
      <c r="Y22" s="125">
        <v>101</v>
      </c>
      <c r="Z22" s="125">
        <v>33</v>
      </c>
      <c r="AA22" s="133">
        <v>0.85</v>
      </c>
      <c r="AB22" s="134">
        <v>0.7</v>
      </c>
      <c r="AC22" s="134">
        <v>0.7</v>
      </c>
      <c r="AD22" s="134">
        <v>0.6</v>
      </c>
      <c r="AE22" s="134">
        <v>0.7</v>
      </c>
      <c r="AF22" s="138">
        <v>0.8</v>
      </c>
      <c r="AG22" s="126" t="s">
        <v>129</v>
      </c>
      <c r="AH22" s="127"/>
      <c r="AI22" s="128">
        <v>28.6</v>
      </c>
      <c r="AJ22" s="128">
        <v>1.6</v>
      </c>
      <c r="AK22" s="128">
        <v>0.3</v>
      </c>
      <c r="AL22" s="128"/>
      <c r="AM22" s="128">
        <v>1.1000000000000001</v>
      </c>
      <c r="AN22" s="128">
        <v>1</v>
      </c>
      <c r="AO22" s="128">
        <v>0.4</v>
      </c>
      <c r="AP22" s="128">
        <v>0.1</v>
      </c>
      <c r="AQ22" s="128">
        <v>0.1</v>
      </c>
      <c r="AR22" s="128">
        <f>-AL22</f>
        <v>0</v>
      </c>
      <c r="AS22" s="128">
        <f>-AL22</f>
        <v>0</v>
      </c>
      <c r="AT22" s="128">
        <v>4.2</v>
      </c>
      <c r="AU22" s="129">
        <v>0.6</v>
      </c>
      <c r="AV22" s="129">
        <v>0.5</v>
      </c>
      <c r="AW22" s="129">
        <v>1</v>
      </c>
      <c r="AX22" s="130">
        <v>0.6</v>
      </c>
      <c r="AY22" s="129">
        <v>0.6</v>
      </c>
      <c r="AZ22" s="131">
        <v>1</v>
      </c>
    </row>
    <row r="23" spans="1:52" s="115" customFormat="1" ht="15" customHeight="1" x14ac:dyDescent="0.35">
      <c r="A23" s="3"/>
      <c r="B23" s="3"/>
      <c r="C23" s="2"/>
      <c r="D23" s="2"/>
      <c r="E23" s="2"/>
      <c r="F23" s="2"/>
      <c r="G23" s="229" t="s">
        <v>130</v>
      </c>
      <c r="H23" s="229"/>
      <c r="I23" s="229"/>
      <c r="J23" s="229"/>
      <c r="K23" s="10">
        <f>Q20</f>
        <v>0</v>
      </c>
      <c r="L23" s="10">
        <f>P20</f>
        <v>0</v>
      </c>
      <c r="M23" s="33"/>
      <c r="N23" s="33"/>
      <c r="O23" s="33"/>
      <c r="P23" s="36"/>
      <c r="Q23" s="33"/>
      <c r="R23" s="11"/>
      <c r="S23" s="11"/>
      <c r="T23" s="9"/>
      <c r="U23" s="117" t="s">
        <v>128</v>
      </c>
      <c r="V23" s="137"/>
      <c r="W23" s="125">
        <v>159</v>
      </c>
      <c r="X23" s="125">
        <v>55</v>
      </c>
      <c r="Y23" s="125">
        <v>101</v>
      </c>
      <c r="Z23" s="119">
        <v>34</v>
      </c>
      <c r="AA23" s="133">
        <v>0.85</v>
      </c>
      <c r="AB23" s="134">
        <v>0.7</v>
      </c>
      <c r="AC23" s="134">
        <v>0.7</v>
      </c>
      <c r="AD23" s="134">
        <v>0.6</v>
      </c>
      <c r="AE23" s="134">
        <v>0.7</v>
      </c>
      <c r="AF23" s="138">
        <v>0.9</v>
      </c>
      <c r="AG23" s="126" t="s">
        <v>27</v>
      </c>
      <c r="AH23" s="127"/>
      <c r="AI23" s="128">
        <v>28.6</v>
      </c>
      <c r="AJ23" s="128">
        <v>1.6</v>
      </c>
      <c r="AK23" s="128">
        <v>0.3</v>
      </c>
      <c r="AL23" s="128"/>
      <c r="AM23" s="128">
        <v>1.1000000000000001</v>
      </c>
      <c r="AN23" s="128">
        <v>1</v>
      </c>
      <c r="AO23" s="128">
        <v>0.4</v>
      </c>
      <c r="AP23" s="128">
        <v>0.1</v>
      </c>
      <c r="AQ23" s="128">
        <v>0.1</v>
      </c>
      <c r="AR23" s="128">
        <f t="shared" si="5"/>
        <v>0</v>
      </c>
      <c r="AS23" s="128">
        <f t="shared" si="6"/>
        <v>0</v>
      </c>
      <c r="AT23" s="128">
        <v>4.2</v>
      </c>
      <c r="AU23" s="129">
        <v>0.6</v>
      </c>
      <c r="AV23" s="129">
        <v>0.5</v>
      </c>
      <c r="AW23" s="129">
        <v>1</v>
      </c>
      <c r="AX23" s="130">
        <v>0.3</v>
      </c>
      <c r="AY23" s="129">
        <v>0.3</v>
      </c>
      <c r="AZ23" s="131">
        <v>1</v>
      </c>
    </row>
    <row r="24" spans="1:52" x14ac:dyDescent="0.35">
      <c r="A24" s="3"/>
      <c r="B24" s="3"/>
      <c r="C24" s="2"/>
      <c r="D24" s="2"/>
      <c r="E24" s="2"/>
      <c r="F24" s="2"/>
      <c r="G24" s="2"/>
      <c r="H24" s="2"/>
      <c r="I24" s="2"/>
      <c r="J24" s="33"/>
      <c r="K24" s="34"/>
      <c r="L24" s="34"/>
      <c r="M24" s="33"/>
      <c r="N24" s="33"/>
      <c r="O24" s="33"/>
      <c r="P24" s="36"/>
      <c r="Q24" s="33"/>
      <c r="T24" s="9"/>
      <c r="U24" s="117" t="s">
        <v>131</v>
      </c>
      <c r="V24" s="137"/>
      <c r="W24" s="125">
        <v>103</v>
      </c>
      <c r="X24" s="125">
        <v>37</v>
      </c>
      <c r="Y24" s="125">
        <v>86</v>
      </c>
      <c r="Z24" s="125">
        <v>28</v>
      </c>
      <c r="AA24" s="133">
        <v>0.85</v>
      </c>
      <c r="AB24" s="134">
        <v>0.7</v>
      </c>
      <c r="AC24" s="134">
        <v>0.7</v>
      </c>
      <c r="AD24" s="134">
        <v>0.6</v>
      </c>
      <c r="AE24" s="134">
        <v>0.7</v>
      </c>
      <c r="AF24" s="138">
        <v>1</v>
      </c>
      <c r="AG24" s="126" t="s">
        <v>10</v>
      </c>
      <c r="AH24" s="127"/>
      <c r="AI24" s="128">
        <v>55.3</v>
      </c>
      <c r="AJ24" s="128">
        <v>2.6</v>
      </c>
      <c r="AK24" s="128">
        <v>0.4</v>
      </c>
      <c r="AL24" s="128"/>
      <c r="AM24" s="128">
        <v>1.8</v>
      </c>
      <c r="AN24" s="128">
        <v>2</v>
      </c>
      <c r="AO24" s="128">
        <v>0.7</v>
      </c>
      <c r="AP24" s="128">
        <v>0.3</v>
      </c>
      <c r="AQ24" s="128">
        <v>0.3</v>
      </c>
      <c r="AR24" s="128">
        <f t="shared" si="5"/>
        <v>0</v>
      </c>
      <c r="AS24" s="128">
        <f t="shared" si="6"/>
        <v>0</v>
      </c>
      <c r="AT24" s="128">
        <v>8.9</v>
      </c>
      <c r="AU24" s="129">
        <v>0.6</v>
      </c>
      <c r="AV24" s="129">
        <v>0.5</v>
      </c>
      <c r="AW24" s="129">
        <v>1</v>
      </c>
      <c r="AX24" s="130">
        <v>0.3</v>
      </c>
      <c r="AY24" s="129">
        <v>0.3</v>
      </c>
      <c r="AZ24" s="131">
        <v>1</v>
      </c>
    </row>
    <row r="25" spans="1:52" x14ac:dyDescent="0.35">
      <c r="A25" s="3"/>
      <c r="B25" s="3"/>
      <c r="C25" s="2"/>
      <c r="D25" s="2"/>
      <c r="E25" s="2"/>
      <c r="F25" s="2"/>
      <c r="G25" s="2"/>
      <c r="H25" s="2"/>
      <c r="I25" s="2"/>
      <c r="J25" s="33"/>
      <c r="K25" s="34"/>
      <c r="L25" s="34"/>
      <c r="M25" s="33"/>
      <c r="N25" s="33"/>
      <c r="O25" s="33"/>
      <c r="P25" s="36"/>
      <c r="Q25" s="33"/>
      <c r="T25" s="9"/>
      <c r="U25" s="117" t="s">
        <v>132</v>
      </c>
      <c r="V25" s="137"/>
      <c r="W25" s="125">
        <v>117</v>
      </c>
      <c r="X25" s="125">
        <v>42</v>
      </c>
      <c r="Y25" s="125">
        <v>93</v>
      </c>
      <c r="Z25" s="125">
        <v>31</v>
      </c>
      <c r="AA25" s="133">
        <v>0.85</v>
      </c>
      <c r="AB25" s="134">
        <v>0.7</v>
      </c>
      <c r="AC25" s="134">
        <v>0.7</v>
      </c>
      <c r="AD25" s="134">
        <v>0.6</v>
      </c>
      <c r="AE25" s="134">
        <v>0.7</v>
      </c>
      <c r="AG25" s="126" t="s">
        <v>134</v>
      </c>
      <c r="AH25" s="127"/>
      <c r="AI25" s="128"/>
      <c r="AJ25" s="128">
        <v>0.5</v>
      </c>
      <c r="AK25" s="128"/>
      <c r="AL25" s="128"/>
      <c r="AM25" s="128">
        <v>0.3</v>
      </c>
      <c r="AN25" s="128"/>
      <c r="AO25" s="128"/>
      <c r="AP25" s="128"/>
      <c r="AQ25" s="128"/>
      <c r="AR25" s="128">
        <f t="shared" si="5"/>
        <v>0</v>
      </c>
      <c r="AS25" s="128">
        <f t="shared" si="6"/>
        <v>0</v>
      </c>
      <c r="AT25" s="128"/>
      <c r="AU25" s="129"/>
      <c r="AV25" s="129">
        <v>1</v>
      </c>
      <c r="AW25" s="129">
        <v>1</v>
      </c>
      <c r="AX25" s="130"/>
      <c r="AY25" s="129"/>
      <c r="AZ25" s="131"/>
    </row>
    <row r="26" spans="1:52" ht="15" customHeight="1" x14ac:dyDescent="0.35">
      <c r="A26" s="3"/>
      <c r="B26" s="230" t="s">
        <v>135</v>
      </c>
      <c r="C26" s="231"/>
      <c r="D26" s="231"/>
      <c r="E26" s="232"/>
      <c r="F26" s="236" t="s">
        <v>136</v>
      </c>
      <c r="G26" s="222" t="s">
        <v>137</v>
      </c>
      <c r="H26" s="224"/>
      <c r="I26" s="226" t="s">
        <v>86</v>
      </c>
      <c r="J26" s="226"/>
      <c r="K26" s="222" t="s">
        <v>138</v>
      </c>
      <c r="L26" s="224"/>
      <c r="M26" s="3"/>
      <c r="N26" s="36"/>
      <c r="O26" s="33"/>
      <c r="P26" s="33"/>
      <c r="R26" s="33"/>
      <c r="T26" s="9"/>
      <c r="U26" s="117" t="s">
        <v>133</v>
      </c>
      <c r="V26" s="137"/>
      <c r="W26" s="125">
        <v>134</v>
      </c>
      <c r="X26" s="125">
        <v>47</v>
      </c>
      <c r="Y26" s="125">
        <v>98</v>
      </c>
      <c r="Z26" s="125">
        <v>33</v>
      </c>
      <c r="AA26" s="133">
        <v>0.85</v>
      </c>
      <c r="AB26" s="134">
        <v>0.7</v>
      </c>
      <c r="AC26" s="134">
        <v>0.7</v>
      </c>
      <c r="AD26" s="134">
        <v>0.6</v>
      </c>
      <c r="AE26" s="134">
        <v>0.7</v>
      </c>
      <c r="AG26" s="126" t="s">
        <v>140</v>
      </c>
      <c r="AH26" s="127"/>
      <c r="AI26" s="128"/>
      <c r="AJ26" s="128">
        <v>0.5</v>
      </c>
      <c r="AK26" s="128"/>
      <c r="AL26" s="128"/>
      <c r="AM26" s="128">
        <v>0.3</v>
      </c>
      <c r="AN26" s="128"/>
      <c r="AO26" s="128"/>
      <c r="AP26" s="128"/>
      <c r="AQ26" s="128"/>
      <c r="AR26" s="128">
        <f t="shared" si="5"/>
        <v>0</v>
      </c>
      <c r="AS26" s="128">
        <f t="shared" si="6"/>
        <v>0</v>
      </c>
      <c r="AT26" s="128"/>
      <c r="AU26" s="129"/>
      <c r="AV26" s="129">
        <v>1</v>
      </c>
      <c r="AW26" s="129">
        <v>1</v>
      </c>
      <c r="AX26" s="130"/>
      <c r="AY26" s="129"/>
      <c r="AZ26" s="131"/>
    </row>
    <row r="27" spans="1:52" ht="15" customHeight="1" x14ac:dyDescent="0.35">
      <c r="A27" s="3"/>
      <c r="B27" s="233"/>
      <c r="C27" s="234"/>
      <c r="D27" s="234"/>
      <c r="E27" s="235"/>
      <c r="F27" s="237"/>
      <c r="G27" s="26" t="s">
        <v>1</v>
      </c>
      <c r="H27" s="26" t="s">
        <v>141</v>
      </c>
      <c r="I27" s="26" t="s">
        <v>1</v>
      </c>
      <c r="J27" s="26" t="s">
        <v>141</v>
      </c>
      <c r="K27" s="37" t="s">
        <v>109</v>
      </c>
      <c r="L27" s="26" t="s">
        <v>46</v>
      </c>
      <c r="M27" s="3"/>
      <c r="N27" s="36"/>
      <c r="O27" s="33"/>
      <c r="P27" s="33"/>
      <c r="R27" s="33"/>
      <c r="T27" s="9"/>
      <c r="U27" s="117" t="s">
        <v>139</v>
      </c>
      <c r="V27" s="137"/>
      <c r="W27" s="125">
        <v>153</v>
      </c>
      <c r="X27" s="125">
        <v>52</v>
      </c>
      <c r="Y27" s="125">
        <v>101</v>
      </c>
      <c r="Z27" s="125">
        <v>34</v>
      </c>
      <c r="AA27" s="133">
        <v>0.85</v>
      </c>
      <c r="AB27" s="134">
        <v>0.7</v>
      </c>
      <c r="AC27" s="134">
        <v>0.7</v>
      </c>
      <c r="AD27" s="134">
        <v>0.6</v>
      </c>
      <c r="AE27" s="134">
        <v>0.7</v>
      </c>
      <c r="AG27" s="126" t="s">
        <v>143</v>
      </c>
      <c r="AH27" s="127"/>
      <c r="AI27" s="128"/>
      <c r="AJ27" s="128">
        <v>0.5</v>
      </c>
      <c r="AK27" s="128"/>
      <c r="AL27" s="128"/>
      <c r="AM27" s="128">
        <v>0.3</v>
      </c>
      <c r="AN27" s="128"/>
      <c r="AO27" s="128"/>
      <c r="AP27" s="128"/>
      <c r="AQ27" s="128"/>
      <c r="AR27" s="128">
        <f t="shared" si="5"/>
        <v>0</v>
      </c>
      <c r="AS27" s="128">
        <f t="shared" si="6"/>
        <v>0</v>
      </c>
      <c r="AT27" s="128"/>
      <c r="AU27" s="129"/>
      <c r="AV27" s="129">
        <v>1</v>
      </c>
      <c r="AW27" s="129">
        <v>1</v>
      </c>
      <c r="AX27" s="130"/>
      <c r="AY27" s="129"/>
      <c r="AZ27" s="131"/>
    </row>
    <row r="28" spans="1:52" ht="15" customHeight="1" x14ac:dyDescent="0.35">
      <c r="A28" s="3"/>
      <c r="B28" s="45">
        <v>1</v>
      </c>
      <c r="C28" s="216"/>
      <c r="D28" s="217"/>
      <c r="E28" s="218"/>
      <c r="F28" s="17"/>
      <c r="G28" s="18" t="str">
        <f t="shared" ref="G28:G37" si="11">IF($C28="","",VLOOKUP($C28,organische_Dünger,4,0))</f>
        <v/>
      </c>
      <c r="H28" s="18" t="str">
        <f t="shared" ref="H28:H37" si="12">IF($C28="","",VLOOKUP($C28,organische_Dünger,7,0))</f>
        <v/>
      </c>
      <c r="I28" s="19" t="str">
        <f t="shared" ref="I28:I37" si="13">IF(C28="","",G28*F28)</f>
        <v/>
      </c>
      <c r="J28" s="38" t="str">
        <f t="shared" ref="J28:J37" si="14">IF(C28="","",H28*F28)</f>
        <v/>
      </c>
      <c r="K28" s="20" t="str">
        <f t="shared" ref="K28:K37" si="15">IF($C28="","",VLOOKUP($C28,organische_Dünger,20,0))</f>
        <v/>
      </c>
      <c r="L28" s="39" t="str">
        <f t="shared" ref="L28:L37" si="16">IF(C28="","",K28*I28)</f>
        <v/>
      </c>
      <c r="M28" s="3"/>
      <c r="N28" s="36"/>
      <c r="O28" s="33"/>
      <c r="P28" s="33"/>
      <c r="R28" s="33"/>
      <c r="T28" s="9"/>
      <c r="U28" s="117" t="s">
        <v>142</v>
      </c>
      <c r="V28" s="137"/>
      <c r="W28" s="125">
        <v>100</v>
      </c>
      <c r="X28" s="125">
        <v>36</v>
      </c>
      <c r="Y28" s="125">
        <v>77</v>
      </c>
      <c r="Z28" s="125">
        <v>27</v>
      </c>
      <c r="AA28" s="133">
        <v>0.85</v>
      </c>
      <c r="AB28" s="134">
        <v>0.7</v>
      </c>
      <c r="AC28" s="134">
        <v>0.7</v>
      </c>
      <c r="AD28" s="134">
        <v>0.6</v>
      </c>
      <c r="AE28" s="134">
        <v>0.7</v>
      </c>
      <c r="AG28" s="126" t="s">
        <v>12</v>
      </c>
      <c r="AH28" s="127"/>
      <c r="AI28" s="128">
        <v>55</v>
      </c>
      <c r="AJ28" s="128">
        <v>1.2</v>
      </c>
      <c r="AK28" s="128">
        <v>0.1</v>
      </c>
      <c r="AL28" s="128"/>
      <c r="AM28" s="128">
        <v>0.4</v>
      </c>
      <c r="AN28" s="128">
        <v>0.8</v>
      </c>
      <c r="AO28" s="128"/>
      <c r="AP28" s="128">
        <v>0.1</v>
      </c>
      <c r="AQ28" s="128">
        <v>0.1</v>
      </c>
      <c r="AR28" s="128">
        <f t="shared" si="5"/>
        <v>0</v>
      </c>
      <c r="AS28" s="128">
        <f t="shared" si="6"/>
        <v>0</v>
      </c>
      <c r="AT28" s="128"/>
      <c r="AU28" s="129">
        <v>1</v>
      </c>
      <c r="AV28" s="129">
        <v>1</v>
      </c>
      <c r="AW28" s="129">
        <v>1</v>
      </c>
      <c r="AX28" s="130">
        <v>0.05</v>
      </c>
      <c r="AY28" s="129">
        <v>0.05</v>
      </c>
      <c r="AZ28" s="131">
        <v>1</v>
      </c>
    </row>
    <row r="29" spans="1:52" ht="15" customHeight="1" x14ac:dyDescent="0.35">
      <c r="A29" s="3"/>
      <c r="B29" s="45">
        <v>2</v>
      </c>
      <c r="C29" s="216"/>
      <c r="D29" s="217"/>
      <c r="E29" s="218"/>
      <c r="F29" s="17"/>
      <c r="G29" s="18" t="str">
        <f t="shared" si="11"/>
        <v/>
      </c>
      <c r="H29" s="18" t="str">
        <f t="shared" si="12"/>
        <v/>
      </c>
      <c r="I29" s="19" t="str">
        <f t="shared" si="13"/>
        <v/>
      </c>
      <c r="J29" s="38" t="str">
        <f t="shared" si="14"/>
        <v/>
      </c>
      <c r="K29" s="20" t="str">
        <f t="shared" si="15"/>
        <v/>
      </c>
      <c r="L29" s="39" t="str">
        <f t="shared" si="16"/>
        <v/>
      </c>
      <c r="M29" s="3"/>
      <c r="N29" s="36"/>
      <c r="O29" s="33"/>
      <c r="P29" s="33"/>
      <c r="R29" s="12"/>
      <c r="T29" s="9"/>
      <c r="U29" s="117" t="s">
        <v>144</v>
      </c>
      <c r="V29" s="137"/>
      <c r="W29" s="125">
        <v>115</v>
      </c>
      <c r="X29" s="125">
        <v>42</v>
      </c>
      <c r="Y29" s="125">
        <v>84</v>
      </c>
      <c r="Z29" s="125">
        <v>29</v>
      </c>
      <c r="AA29" s="133">
        <v>0.85</v>
      </c>
      <c r="AB29" s="134">
        <v>0.7</v>
      </c>
      <c r="AC29" s="134">
        <v>0.7</v>
      </c>
      <c r="AD29" s="134">
        <v>0.6</v>
      </c>
      <c r="AE29" s="134">
        <v>0.7</v>
      </c>
      <c r="AG29" s="126" t="s">
        <v>13</v>
      </c>
      <c r="AH29" s="127"/>
      <c r="AI29" s="128">
        <v>55.1</v>
      </c>
      <c r="AJ29" s="128">
        <v>1.6</v>
      </c>
      <c r="AK29" s="128">
        <v>0</v>
      </c>
      <c r="AL29" s="128"/>
      <c r="AM29" s="128">
        <v>0.5</v>
      </c>
      <c r="AN29" s="128">
        <v>1.2</v>
      </c>
      <c r="AO29" s="128">
        <v>0.8</v>
      </c>
      <c r="AP29" s="128">
        <v>0.2</v>
      </c>
      <c r="AQ29" s="128">
        <v>0.2</v>
      </c>
      <c r="AR29" s="128">
        <f t="shared" si="5"/>
        <v>0</v>
      </c>
      <c r="AS29" s="128">
        <f t="shared" si="6"/>
        <v>0</v>
      </c>
      <c r="AT29" s="128">
        <v>3.4</v>
      </c>
      <c r="AU29" s="129">
        <v>1</v>
      </c>
      <c r="AV29" s="129">
        <v>1</v>
      </c>
      <c r="AW29" s="129">
        <v>1</v>
      </c>
      <c r="AX29" s="130">
        <v>0.05</v>
      </c>
      <c r="AY29" s="129">
        <v>0.05</v>
      </c>
      <c r="AZ29" s="131">
        <v>1</v>
      </c>
    </row>
    <row r="30" spans="1:52" ht="15" customHeight="1" x14ac:dyDescent="0.35">
      <c r="A30" s="3"/>
      <c r="B30" s="45">
        <v>3</v>
      </c>
      <c r="C30" s="216"/>
      <c r="D30" s="217"/>
      <c r="E30" s="218"/>
      <c r="F30" s="17"/>
      <c r="G30" s="18" t="str">
        <f t="shared" si="11"/>
        <v/>
      </c>
      <c r="H30" s="18" t="str">
        <f t="shared" si="12"/>
        <v/>
      </c>
      <c r="I30" s="19" t="str">
        <f t="shared" si="13"/>
        <v/>
      </c>
      <c r="J30" s="38" t="str">
        <f t="shared" si="14"/>
        <v/>
      </c>
      <c r="K30" s="20" t="str">
        <f t="shared" si="15"/>
        <v/>
      </c>
      <c r="L30" s="39" t="str">
        <f t="shared" si="16"/>
        <v/>
      </c>
      <c r="M30" s="3"/>
      <c r="N30" s="36"/>
      <c r="O30" s="33"/>
      <c r="P30" s="33"/>
      <c r="R30" s="12"/>
      <c r="T30" s="9"/>
      <c r="U30" s="117" t="s">
        <v>145</v>
      </c>
      <c r="V30" s="137"/>
      <c r="W30" s="125">
        <v>133</v>
      </c>
      <c r="X30" s="125">
        <v>47</v>
      </c>
      <c r="Y30" s="125">
        <v>89</v>
      </c>
      <c r="Z30" s="125">
        <v>31</v>
      </c>
      <c r="AA30" s="133">
        <v>0.85</v>
      </c>
      <c r="AB30" s="134">
        <v>0.7</v>
      </c>
      <c r="AC30" s="134">
        <v>0.7</v>
      </c>
      <c r="AD30" s="134">
        <v>0.6</v>
      </c>
      <c r="AE30" s="134">
        <v>0.7</v>
      </c>
      <c r="AG30" s="126" t="s">
        <v>14</v>
      </c>
      <c r="AH30" s="127"/>
      <c r="AI30" s="128">
        <v>50.9</v>
      </c>
      <c r="AJ30" s="128">
        <v>1.2</v>
      </c>
      <c r="AK30" s="128"/>
      <c r="AL30" s="128"/>
      <c r="AM30" s="128">
        <v>0.3</v>
      </c>
      <c r="AN30" s="128">
        <v>0.8</v>
      </c>
      <c r="AO30" s="128">
        <v>0.8</v>
      </c>
      <c r="AP30" s="128"/>
      <c r="AQ30" s="128"/>
      <c r="AR30" s="128">
        <f t="shared" si="5"/>
        <v>0</v>
      </c>
      <c r="AS30" s="128">
        <f t="shared" si="6"/>
        <v>0</v>
      </c>
      <c r="AT30" s="128"/>
      <c r="AU30" s="129">
        <v>1</v>
      </c>
      <c r="AV30" s="129">
        <v>1</v>
      </c>
      <c r="AW30" s="129">
        <v>1</v>
      </c>
      <c r="AX30" s="130">
        <v>0.03</v>
      </c>
      <c r="AY30" s="129">
        <v>0.03</v>
      </c>
      <c r="AZ30" s="131">
        <v>1</v>
      </c>
    </row>
    <row r="31" spans="1:52" ht="15" customHeight="1" x14ac:dyDescent="0.35">
      <c r="A31" s="3"/>
      <c r="B31" s="45">
        <v>4</v>
      </c>
      <c r="C31" s="216"/>
      <c r="D31" s="217"/>
      <c r="E31" s="218"/>
      <c r="F31" s="17"/>
      <c r="G31" s="18" t="str">
        <f t="shared" si="11"/>
        <v/>
      </c>
      <c r="H31" s="18" t="str">
        <f t="shared" si="12"/>
        <v/>
      </c>
      <c r="I31" s="19" t="str">
        <f t="shared" si="13"/>
        <v/>
      </c>
      <c r="J31" s="38" t="str">
        <f t="shared" si="14"/>
        <v/>
      </c>
      <c r="K31" s="20" t="str">
        <f t="shared" si="15"/>
        <v/>
      </c>
      <c r="L31" s="39" t="str">
        <f t="shared" si="16"/>
        <v/>
      </c>
      <c r="M31" s="3"/>
      <c r="N31" s="36"/>
      <c r="O31" s="33"/>
      <c r="P31" s="33"/>
      <c r="R31" s="12"/>
      <c r="T31" s="9"/>
      <c r="U31" s="117" t="s">
        <v>146</v>
      </c>
      <c r="V31" s="137"/>
      <c r="W31" s="125">
        <v>152</v>
      </c>
      <c r="X31" s="125">
        <v>52</v>
      </c>
      <c r="Y31" s="125">
        <v>94</v>
      </c>
      <c r="Z31" s="125">
        <v>32</v>
      </c>
      <c r="AA31" s="133">
        <v>0.85</v>
      </c>
      <c r="AB31" s="134">
        <v>0.7</v>
      </c>
      <c r="AC31" s="134">
        <v>0.7</v>
      </c>
      <c r="AD31" s="134">
        <v>0.6</v>
      </c>
      <c r="AE31" s="134">
        <v>0.7</v>
      </c>
      <c r="AG31" s="126" t="s">
        <v>15</v>
      </c>
      <c r="AH31" s="127"/>
      <c r="AI31" s="128">
        <v>29.9</v>
      </c>
      <c r="AJ31" s="128">
        <v>1</v>
      </c>
      <c r="AK31" s="128">
        <v>0.2</v>
      </c>
      <c r="AL31" s="128"/>
      <c r="AM31" s="128">
        <v>1.3</v>
      </c>
      <c r="AN31" s="128">
        <v>0.2</v>
      </c>
      <c r="AO31" s="128">
        <v>0.3</v>
      </c>
      <c r="AP31" s="128">
        <v>0.2</v>
      </c>
      <c r="AQ31" s="128">
        <v>0.2</v>
      </c>
      <c r="AR31" s="128">
        <f t="shared" si="5"/>
        <v>0</v>
      </c>
      <c r="AS31" s="128">
        <f t="shared" si="6"/>
        <v>0</v>
      </c>
      <c r="AT31" s="128">
        <v>1.4</v>
      </c>
      <c r="AU31" s="129">
        <v>1</v>
      </c>
      <c r="AV31" s="129">
        <v>1</v>
      </c>
      <c r="AW31" s="129">
        <v>1</v>
      </c>
      <c r="AX31" s="130">
        <v>0.3</v>
      </c>
      <c r="AY31" s="129">
        <v>0.3</v>
      </c>
      <c r="AZ31" s="131">
        <v>1</v>
      </c>
    </row>
    <row r="32" spans="1:52" ht="15" customHeight="1" x14ac:dyDescent="0.35">
      <c r="A32" s="3"/>
      <c r="B32" s="45">
        <v>5</v>
      </c>
      <c r="C32" s="216"/>
      <c r="D32" s="217"/>
      <c r="E32" s="218"/>
      <c r="F32" s="17"/>
      <c r="G32" s="18" t="str">
        <f t="shared" si="11"/>
        <v/>
      </c>
      <c r="H32" s="18" t="str">
        <f t="shared" si="12"/>
        <v/>
      </c>
      <c r="I32" s="19" t="str">
        <f t="shared" si="13"/>
        <v/>
      </c>
      <c r="J32" s="38" t="str">
        <f t="shared" si="14"/>
        <v/>
      </c>
      <c r="K32" s="20" t="str">
        <f t="shared" si="15"/>
        <v/>
      </c>
      <c r="L32" s="39" t="str">
        <f t="shared" si="16"/>
        <v/>
      </c>
      <c r="M32" s="3"/>
      <c r="N32" s="36"/>
      <c r="O32" s="33"/>
      <c r="P32" s="33"/>
      <c r="R32" s="12"/>
      <c r="T32" s="9"/>
      <c r="U32" s="117" t="s">
        <v>147</v>
      </c>
      <c r="V32" s="137"/>
      <c r="W32" s="125">
        <v>76</v>
      </c>
      <c r="X32" s="125">
        <v>27</v>
      </c>
      <c r="Y32" s="125">
        <v>68</v>
      </c>
      <c r="Z32" s="125">
        <v>22</v>
      </c>
      <c r="AA32" s="133">
        <v>0.85</v>
      </c>
      <c r="AB32" s="134">
        <v>0.7</v>
      </c>
      <c r="AC32" s="134">
        <v>0.7</v>
      </c>
      <c r="AD32" s="134">
        <v>0.6</v>
      </c>
      <c r="AE32" s="134">
        <v>0.7</v>
      </c>
      <c r="AG32" s="126" t="s">
        <v>16</v>
      </c>
      <c r="AH32" s="127"/>
      <c r="AI32" s="128">
        <v>2.76</v>
      </c>
      <c r="AJ32" s="128">
        <v>1.3</v>
      </c>
      <c r="AK32" s="128">
        <v>0.4</v>
      </c>
      <c r="AL32" s="128"/>
      <c r="AM32" s="128">
        <v>1.3</v>
      </c>
      <c r="AN32" s="128">
        <v>0.2</v>
      </c>
      <c r="AO32" s="128">
        <v>0.3</v>
      </c>
      <c r="AP32" s="128">
        <v>0.2</v>
      </c>
      <c r="AQ32" s="128">
        <v>0.2</v>
      </c>
      <c r="AR32" s="128">
        <f t="shared" si="5"/>
        <v>0</v>
      </c>
      <c r="AS32" s="128">
        <f t="shared" si="6"/>
        <v>0</v>
      </c>
      <c r="AT32" s="128">
        <v>1</v>
      </c>
      <c r="AU32" s="129">
        <v>1</v>
      </c>
      <c r="AV32" s="129">
        <v>1</v>
      </c>
      <c r="AW32" s="129">
        <v>1</v>
      </c>
      <c r="AX32" s="130">
        <v>0.3</v>
      </c>
      <c r="AY32" s="129">
        <v>0.3</v>
      </c>
      <c r="AZ32" s="131">
        <v>1</v>
      </c>
    </row>
    <row r="33" spans="1:52" ht="15" customHeight="1" x14ac:dyDescent="0.35">
      <c r="A33" s="3"/>
      <c r="B33" s="45">
        <v>6</v>
      </c>
      <c r="C33" s="216"/>
      <c r="D33" s="217"/>
      <c r="E33" s="218"/>
      <c r="F33" s="17"/>
      <c r="G33" s="18" t="str">
        <f t="shared" si="11"/>
        <v/>
      </c>
      <c r="H33" s="18" t="str">
        <f t="shared" si="12"/>
        <v/>
      </c>
      <c r="I33" s="19" t="str">
        <f t="shared" si="13"/>
        <v/>
      </c>
      <c r="J33" s="38" t="str">
        <f t="shared" si="14"/>
        <v/>
      </c>
      <c r="K33" s="20" t="str">
        <f t="shared" si="15"/>
        <v/>
      </c>
      <c r="L33" s="39" t="str">
        <f t="shared" si="16"/>
        <v/>
      </c>
      <c r="M33" s="3"/>
      <c r="N33" s="36"/>
      <c r="O33" s="33"/>
      <c r="P33" s="33"/>
      <c r="R33" s="12"/>
      <c r="T33" s="9"/>
      <c r="U33" s="117" t="s">
        <v>148</v>
      </c>
      <c r="V33" s="137"/>
      <c r="W33" s="125">
        <v>91</v>
      </c>
      <c r="X33" s="125">
        <v>33</v>
      </c>
      <c r="Y33" s="125">
        <v>75</v>
      </c>
      <c r="Z33" s="125">
        <v>25</v>
      </c>
      <c r="AA33" s="133">
        <v>0.85</v>
      </c>
      <c r="AB33" s="134">
        <v>0.7</v>
      </c>
      <c r="AC33" s="134">
        <v>0.7</v>
      </c>
      <c r="AD33" s="134">
        <v>0.6</v>
      </c>
      <c r="AE33" s="134">
        <v>0.7</v>
      </c>
      <c r="AG33" s="126" t="s">
        <v>17</v>
      </c>
      <c r="AH33" s="127"/>
      <c r="AI33" s="128">
        <v>6.5586500000000001</v>
      </c>
      <c r="AJ33" s="128">
        <v>1.8</v>
      </c>
      <c r="AK33" s="128">
        <v>0.4</v>
      </c>
      <c r="AL33" s="128"/>
      <c r="AM33" s="128">
        <v>1.9</v>
      </c>
      <c r="AN33" s="128">
        <v>0.3</v>
      </c>
      <c r="AO33" s="128">
        <v>0.7</v>
      </c>
      <c r="AP33" s="128">
        <v>0.5</v>
      </c>
      <c r="AQ33" s="128">
        <v>0.5</v>
      </c>
      <c r="AR33" s="128">
        <f t="shared" si="5"/>
        <v>0</v>
      </c>
      <c r="AS33" s="128">
        <f t="shared" si="6"/>
        <v>0</v>
      </c>
      <c r="AT33" s="128">
        <v>2.2999999999999998</v>
      </c>
      <c r="AU33" s="129">
        <v>1</v>
      </c>
      <c r="AV33" s="129">
        <v>1</v>
      </c>
      <c r="AW33" s="129">
        <v>1</v>
      </c>
      <c r="AX33" s="130">
        <v>0.3</v>
      </c>
      <c r="AY33" s="129">
        <v>0.3</v>
      </c>
      <c r="AZ33" s="131">
        <v>1</v>
      </c>
    </row>
    <row r="34" spans="1:52" ht="15" customHeight="1" x14ac:dyDescent="0.35">
      <c r="A34" s="3"/>
      <c r="B34" s="45">
        <v>7</v>
      </c>
      <c r="C34" s="216"/>
      <c r="D34" s="217"/>
      <c r="E34" s="218"/>
      <c r="F34" s="17"/>
      <c r="G34" s="18" t="str">
        <f t="shared" si="11"/>
        <v/>
      </c>
      <c r="H34" s="18" t="str">
        <f t="shared" si="12"/>
        <v/>
      </c>
      <c r="I34" s="19" t="str">
        <f t="shared" si="13"/>
        <v/>
      </c>
      <c r="J34" s="38" t="str">
        <f t="shared" si="14"/>
        <v/>
      </c>
      <c r="K34" s="20" t="str">
        <f t="shared" si="15"/>
        <v/>
      </c>
      <c r="L34" s="39" t="str">
        <f t="shared" si="16"/>
        <v/>
      </c>
      <c r="M34" s="3"/>
      <c r="N34" s="36"/>
      <c r="O34" s="33"/>
      <c r="P34" s="33"/>
      <c r="R34" s="12"/>
      <c r="T34" s="142"/>
      <c r="U34" s="117" t="s">
        <v>149</v>
      </c>
      <c r="V34" s="137"/>
      <c r="W34" s="125">
        <v>111</v>
      </c>
      <c r="X34" s="125">
        <v>42</v>
      </c>
      <c r="Y34" s="125">
        <v>80</v>
      </c>
      <c r="Z34" s="125">
        <v>27</v>
      </c>
      <c r="AA34" s="133">
        <v>0.85</v>
      </c>
      <c r="AB34" s="134">
        <v>0.7</v>
      </c>
      <c r="AC34" s="134">
        <v>0.7</v>
      </c>
      <c r="AD34" s="134">
        <v>0.6</v>
      </c>
      <c r="AE34" s="134">
        <v>0.7</v>
      </c>
      <c r="AG34" s="126" t="s">
        <v>18</v>
      </c>
      <c r="AH34" s="127"/>
      <c r="AI34" s="128">
        <v>15.9</v>
      </c>
      <c r="AJ34" s="128">
        <v>7.5</v>
      </c>
      <c r="AK34" s="128">
        <v>0.7</v>
      </c>
      <c r="AL34" s="128"/>
      <c r="AM34" s="128">
        <v>5.2</v>
      </c>
      <c r="AN34" s="128">
        <v>0.7</v>
      </c>
      <c r="AO34" s="128">
        <v>1.5</v>
      </c>
      <c r="AP34" s="128">
        <v>1.2</v>
      </c>
      <c r="AQ34" s="128">
        <v>1.2</v>
      </c>
      <c r="AR34" s="128">
        <f t="shared" si="5"/>
        <v>0</v>
      </c>
      <c r="AS34" s="128">
        <f t="shared" si="6"/>
        <v>0</v>
      </c>
      <c r="AT34" s="128">
        <v>6.6</v>
      </c>
      <c r="AU34" s="129">
        <v>1</v>
      </c>
      <c r="AV34" s="129">
        <v>1</v>
      </c>
      <c r="AW34" s="129">
        <v>1</v>
      </c>
      <c r="AX34" s="130">
        <v>0.25</v>
      </c>
      <c r="AY34" s="129">
        <v>0.25</v>
      </c>
      <c r="AZ34" s="131">
        <v>1</v>
      </c>
    </row>
    <row r="35" spans="1:52" ht="15" customHeight="1" x14ac:dyDescent="0.35">
      <c r="A35" s="3"/>
      <c r="B35" s="45">
        <v>8</v>
      </c>
      <c r="C35" s="216"/>
      <c r="D35" s="217"/>
      <c r="E35" s="218"/>
      <c r="F35" s="17"/>
      <c r="G35" s="18" t="str">
        <f t="shared" si="11"/>
        <v/>
      </c>
      <c r="H35" s="18" t="str">
        <f t="shared" si="12"/>
        <v/>
      </c>
      <c r="I35" s="19" t="str">
        <f t="shared" si="13"/>
        <v/>
      </c>
      <c r="J35" s="38" t="str">
        <f t="shared" si="14"/>
        <v/>
      </c>
      <c r="K35" s="20" t="str">
        <f t="shared" si="15"/>
        <v/>
      </c>
      <c r="L35" s="39" t="str">
        <f t="shared" si="16"/>
        <v/>
      </c>
      <c r="M35" s="3"/>
      <c r="N35" s="36"/>
      <c r="O35" s="33"/>
      <c r="P35" s="33"/>
      <c r="R35" s="12"/>
      <c r="T35" s="142"/>
      <c r="U35" s="137" t="s">
        <v>150</v>
      </c>
      <c r="V35" s="137"/>
      <c r="W35" s="125">
        <v>31</v>
      </c>
      <c r="X35" s="125">
        <v>12.7</v>
      </c>
      <c r="Y35" s="125">
        <v>7</v>
      </c>
      <c r="Z35" s="125">
        <v>2.9</v>
      </c>
      <c r="AA35" s="133">
        <v>0.85</v>
      </c>
      <c r="AB35" s="134">
        <v>0.7</v>
      </c>
      <c r="AC35" s="134">
        <v>0.7</v>
      </c>
      <c r="AD35" s="134">
        <v>0.6</v>
      </c>
      <c r="AE35" s="134">
        <v>0.7</v>
      </c>
      <c r="AG35" s="126" t="s">
        <v>19</v>
      </c>
      <c r="AH35" s="127"/>
      <c r="AI35" s="128">
        <v>24.5</v>
      </c>
      <c r="AJ35" s="128">
        <v>10</v>
      </c>
      <c r="AK35" s="128">
        <v>2</v>
      </c>
      <c r="AL35" s="128"/>
      <c r="AM35" s="128">
        <v>16</v>
      </c>
      <c r="AN35" s="128">
        <v>1</v>
      </c>
      <c r="AO35" s="128">
        <v>3</v>
      </c>
      <c r="AP35" s="128">
        <v>2</v>
      </c>
      <c r="AQ35" s="128">
        <v>2</v>
      </c>
      <c r="AR35" s="128">
        <f t="shared" si="5"/>
        <v>0</v>
      </c>
      <c r="AS35" s="128">
        <f t="shared" si="6"/>
        <v>0</v>
      </c>
      <c r="AT35" s="128">
        <v>16</v>
      </c>
      <c r="AU35" s="129">
        <v>1</v>
      </c>
      <c r="AV35" s="129">
        <v>1</v>
      </c>
      <c r="AW35" s="129">
        <v>1</v>
      </c>
      <c r="AX35" s="130">
        <v>0.25</v>
      </c>
      <c r="AY35" s="129">
        <v>0.25</v>
      </c>
      <c r="AZ35" s="131">
        <v>1</v>
      </c>
    </row>
    <row r="36" spans="1:52" ht="15.5" x14ac:dyDescent="0.35">
      <c r="A36" s="3"/>
      <c r="B36" s="45">
        <v>9</v>
      </c>
      <c r="C36" s="216"/>
      <c r="D36" s="217"/>
      <c r="E36" s="218"/>
      <c r="F36" s="17"/>
      <c r="G36" s="18" t="str">
        <f t="shared" si="11"/>
        <v/>
      </c>
      <c r="H36" s="18" t="str">
        <f t="shared" si="12"/>
        <v/>
      </c>
      <c r="I36" s="19" t="str">
        <f t="shared" si="13"/>
        <v/>
      </c>
      <c r="J36" s="38" t="str">
        <f t="shared" si="14"/>
        <v/>
      </c>
      <c r="K36" s="20" t="str">
        <f t="shared" si="15"/>
        <v/>
      </c>
      <c r="L36" s="39" t="str">
        <f t="shared" si="16"/>
        <v/>
      </c>
      <c r="M36" s="3"/>
      <c r="N36" s="36"/>
      <c r="O36" s="33"/>
      <c r="P36" s="33"/>
      <c r="R36" s="12"/>
      <c r="T36" s="142"/>
      <c r="U36" s="137" t="s">
        <v>151</v>
      </c>
      <c r="V36" s="137"/>
      <c r="W36" s="125">
        <v>13</v>
      </c>
      <c r="X36" s="125">
        <v>6.5</v>
      </c>
      <c r="Y36" s="125">
        <v>0.6</v>
      </c>
      <c r="Z36" s="125">
        <v>0.4</v>
      </c>
      <c r="AA36" s="133">
        <v>0.85</v>
      </c>
      <c r="AB36" s="134">
        <v>0.7</v>
      </c>
      <c r="AC36" s="134">
        <v>0.7</v>
      </c>
      <c r="AD36" s="134">
        <v>0.6</v>
      </c>
      <c r="AE36" s="134">
        <v>0.7</v>
      </c>
      <c r="AG36" s="126" t="s">
        <v>20</v>
      </c>
      <c r="AH36" s="127"/>
      <c r="AI36" s="128">
        <v>33.85</v>
      </c>
      <c r="AJ36" s="128">
        <v>8</v>
      </c>
      <c r="AK36" s="128">
        <v>1</v>
      </c>
      <c r="AL36" s="128"/>
      <c r="AM36" s="128">
        <v>15</v>
      </c>
      <c r="AN36" s="128">
        <v>1</v>
      </c>
      <c r="AO36" s="128">
        <v>4</v>
      </c>
      <c r="AP36" s="128">
        <v>2</v>
      </c>
      <c r="AQ36" s="128">
        <v>2</v>
      </c>
      <c r="AR36" s="128">
        <f t="shared" si="5"/>
        <v>0</v>
      </c>
      <c r="AS36" s="128">
        <f t="shared" si="6"/>
        <v>0</v>
      </c>
      <c r="AT36" s="128">
        <v>54</v>
      </c>
      <c r="AU36" s="129">
        <v>1</v>
      </c>
      <c r="AV36" s="129">
        <v>1</v>
      </c>
      <c r="AW36" s="129">
        <v>1</v>
      </c>
      <c r="AX36" s="130">
        <v>0.25</v>
      </c>
      <c r="AY36" s="129">
        <v>0.25</v>
      </c>
      <c r="AZ36" s="131">
        <v>1</v>
      </c>
    </row>
    <row r="37" spans="1:52" ht="15.5" x14ac:dyDescent="0.35">
      <c r="A37" s="3"/>
      <c r="B37" s="45">
        <v>10</v>
      </c>
      <c r="C37" s="216"/>
      <c r="D37" s="217"/>
      <c r="E37" s="218"/>
      <c r="F37" s="17"/>
      <c r="G37" s="18" t="str">
        <f t="shared" si="11"/>
        <v/>
      </c>
      <c r="H37" s="18" t="str">
        <f t="shared" si="12"/>
        <v/>
      </c>
      <c r="I37" s="19" t="str">
        <f t="shared" si="13"/>
        <v/>
      </c>
      <c r="J37" s="38" t="str">
        <f t="shared" si="14"/>
        <v/>
      </c>
      <c r="K37" s="20" t="str">
        <f t="shared" si="15"/>
        <v/>
      </c>
      <c r="L37" s="39" t="str">
        <f t="shared" si="16"/>
        <v/>
      </c>
      <c r="M37" s="3"/>
      <c r="N37" s="36"/>
      <c r="O37" s="33"/>
      <c r="P37" s="33"/>
      <c r="R37" s="12"/>
      <c r="T37" s="142"/>
      <c r="U37" s="137" t="s">
        <v>152</v>
      </c>
      <c r="V37" s="137"/>
      <c r="W37" s="125">
        <v>15.9</v>
      </c>
      <c r="X37" s="125">
        <v>7.3</v>
      </c>
      <c r="Y37" s="125">
        <v>0.3</v>
      </c>
      <c r="Z37" s="125">
        <v>0.1</v>
      </c>
      <c r="AA37" s="133">
        <v>0.85</v>
      </c>
      <c r="AB37" s="134">
        <v>0.7</v>
      </c>
      <c r="AC37" s="134">
        <v>0.7</v>
      </c>
      <c r="AD37" s="134">
        <v>0.6</v>
      </c>
      <c r="AE37" s="134">
        <v>0.7</v>
      </c>
      <c r="AG37" s="126" t="s">
        <v>21</v>
      </c>
      <c r="AH37" s="127"/>
      <c r="AI37" s="128">
        <v>42.4</v>
      </c>
      <c r="AJ37" s="128">
        <v>8</v>
      </c>
      <c r="AK37" s="128">
        <v>1</v>
      </c>
      <c r="AL37" s="128"/>
      <c r="AM37" s="128">
        <v>10</v>
      </c>
      <c r="AN37" s="128">
        <v>1</v>
      </c>
      <c r="AO37" s="128">
        <v>4</v>
      </c>
      <c r="AP37" s="128">
        <v>3</v>
      </c>
      <c r="AQ37" s="128">
        <v>3</v>
      </c>
      <c r="AR37" s="128">
        <f t="shared" si="5"/>
        <v>0</v>
      </c>
      <c r="AS37" s="128">
        <f t="shared" si="6"/>
        <v>0</v>
      </c>
      <c r="AT37" s="128">
        <v>84</v>
      </c>
      <c r="AU37" s="129">
        <v>1</v>
      </c>
      <c r="AV37" s="129">
        <v>1</v>
      </c>
      <c r="AW37" s="129">
        <v>1</v>
      </c>
      <c r="AX37" s="130">
        <v>0.25</v>
      </c>
      <c r="AY37" s="129">
        <v>0.25</v>
      </c>
      <c r="AZ37" s="131">
        <v>1</v>
      </c>
    </row>
    <row r="38" spans="1:52" x14ac:dyDescent="0.35">
      <c r="A38" s="3"/>
      <c r="B38" s="3"/>
      <c r="C38" s="8"/>
      <c r="D38" s="8"/>
      <c r="E38" s="8"/>
      <c r="F38" s="8"/>
      <c r="G38" s="8"/>
      <c r="H38" s="36"/>
      <c r="I38" s="40"/>
      <c r="J38" s="41"/>
      <c r="K38" s="38" t="s">
        <v>125</v>
      </c>
      <c r="L38" s="42">
        <f>SUM(L28:L37)</f>
        <v>0</v>
      </c>
      <c r="M38" s="3"/>
      <c r="N38" s="36"/>
      <c r="O38" s="33"/>
      <c r="P38" s="33"/>
      <c r="R38" s="12"/>
      <c r="T38" s="142"/>
      <c r="U38" s="137" t="s">
        <v>153</v>
      </c>
      <c r="V38" s="137"/>
      <c r="W38" s="125">
        <v>15.7</v>
      </c>
      <c r="X38" s="125">
        <v>5.4</v>
      </c>
      <c r="Y38" s="125">
        <v>6</v>
      </c>
      <c r="Z38" s="125">
        <v>2.2999999999999998</v>
      </c>
      <c r="AA38" s="133">
        <v>0.85</v>
      </c>
      <c r="AB38" s="134">
        <v>0.7</v>
      </c>
      <c r="AC38" s="134">
        <v>0.7</v>
      </c>
      <c r="AD38" s="134">
        <v>0.6</v>
      </c>
      <c r="AE38" s="134">
        <v>0.7</v>
      </c>
      <c r="AG38" s="126" t="s">
        <v>22</v>
      </c>
      <c r="AH38" s="127"/>
      <c r="AI38" s="128">
        <v>95.88</v>
      </c>
      <c r="AJ38" s="128">
        <v>36</v>
      </c>
      <c r="AK38" s="128">
        <v>6</v>
      </c>
      <c r="AL38" s="128"/>
      <c r="AM38" s="128">
        <v>78</v>
      </c>
      <c r="AN38" s="128">
        <v>3</v>
      </c>
      <c r="AO38" s="128">
        <v>9</v>
      </c>
      <c r="AP38" s="128">
        <v>10</v>
      </c>
      <c r="AQ38" s="128">
        <v>10</v>
      </c>
      <c r="AR38" s="128">
        <f t="shared" si="5"/>
        <v>0</v>
      </c>
      <c r="AS38" s="128">
        <f t="shared" si="6"/>
        <v>0</v>
      </c>
      <c r="AT38" s="128">
        <v>49</v>
      </c>
      <c r="AU38" s="129">
        <v>1</v>
      </c>
      <c r="AV38" s="129">
        <v>1</v>
      </c>
      <c r="AW38" s="129">
        <v>1</v>
      </c>
      <c r="AX38" s="130">
        <v>0.25</v>
      </c>
      <c r="AY38" s="129">
        <v>0.25</v>
      </c>
      <c r="AZ38" s="131">
        <v>1</v>
      </c>
    </row>
    <row r="39" spans="1:52" ht="15.5" x14ac:dyDescent="0.35">
      <c r="A39" s="3"/>
      <c r="B39" s="3"/>
      <c r="C39" s="3"/>
      <c r="D39" s="3"/>
      <c r="E39" s="3"/>
      <c r="F39" s="3"/>
      <c r="G39" s="3"/>
      <c r="H39" s="43"/>
      <c r="I39" s="3"/>
      <c r="J39" s="43"/>
      <c r="K39" s="44"/>
      <c r="L39" s="3"/>
      <c r="M39" s="3"/>
      <c r="N39" s="36"/>
      <c r="O39" s="33"/>
      <c r="P39" s="33"/>
      <c r="R39" s="12"/>
      <c r="T39" s="142"/>
      <c r="U39" s="137" t="s">
        <v>154</v>
      </c>
      <c r="V39" s="137"/>
      <c r="W39" s="125">
        <v>14.6</v>
      </c>
      <c r="X39" s="125">
        <v>4.5</v>
      </c>
      <c r="Y39" s="125">
        <v>6</v>
      </c>
      <c r="Z39" s="125">
        <v>2.2999999999999998</v>
      </c>
      <c r="AA39" s="133">
        <v>0.85</v>
      </c>
      <c r="AB39" s="134">
        <v>0.7</v>
      </c>
      <c r="AC39" s="134">
        <v>0.7</v>
      </c>
      <c r="AD39" s="134">
        <v>0.6</v>
      </c>
      <c r="AE39" s="134">
        <v>0.7</v>
      </c>
      <c r="AG39" s="126" t="s">
        <v>35</v>
      </c>
      <c r="AH39" s="127"/>
      <c r="AI39" s="143">
        <v>6.92</v>
      </c>
      <c r="AJ39" s="143">
        <v>4.7</v>
      </c>
      <c r="AK39" s="143">
        <v>3.5</v>
      </c>
      <c r="AL39" s="143"/>
      <c r="AM39" s="143">
        <v>1.9</v>
      </c>
      <c r="AN39" s="143">
        <v>4.9000000000000004</v>
      </c>
      <c r="AO39" s="143">
        <v>0.8</v>
      </c>
      <c r="AP39" s="143">
        <v>0.5</v>
      </c>
      <c r="AQ39" s="143">
        <v>0.5</v>
      </c>
      <c r="AR39" s="128">
        <f t="shared" si="5"/>
        <v>0</v>
      </c>
      <c r="AS39" s="128">
        <f t="shared" si="6"/>
        <v>0</v>
      </c>
      <c r="AT39" s="144">
        <v>4</v>
      </c>
      <c r="AU39" s="145">
        <v>0.95</v>
      </c>
      <c r="AV39" s="145">
        <v>0.85</v>
      </c>
      <c r="AW39" s="129">
        <v>1</v>
      </c>
      <c r="AX39" s="145">
        <v>0.6</v>
      </c>
      <c r="AY39" s="145">
        <v>0.5</v>
      </c>
      <c r="AZ39" s="146">
        <v>1</v>
      </c>
    </row>
    <row r="40" spans="1:52" ht="15.5" x14ac:dyDescent="0.35">
      <c r="A40" s="3"/>
      <c r="B40" s="3"/>
      <c r="C40" s="3"/>
      <c r="D40" s="3"/>
      <c r="E40" s="3"/>
      <c r="F40" s="3"/>
      <c r="G40" s="3"/>
      <c r="H40" s="43"/>
      <c r="I40" s="3"/>
      <c r="J40" s="43"/>
      <c r="K40" s="44"/>
      <c r="L40" s="3"/>
      <c r="M40" s="3"/>
      <c r="N40" s="36"/>
      <c r="O40" s="33"/>
      <c r="P40" s="33"/>
      <c r="R40" s="12"/>
      <c r="T40" s="142"/>
      <c r="U40" s="137" t="s">
        <v>155</v>
      </c>
      <c r="V40" s="137"/>
      <c r="W40" s="125">
        <v>36.6</v>
      </c>
      <c r="X40" s="125">
        <v>14.2</v>
      </c>
      <c r="Y40" s="125">
        <v>19.600000000000001</v>
      </c>
      <c r="Z40" s="125">
        <v>7.9</v>
      </c>
      <c r="AA40" s="133">
        <v>0.85</v>
      </c>
      <c r="AB40" s="134">
        <v>0.7</v>
      </c>
      <c r="AC40" s="134">
        <v>0.7</v>
      </c>
      <c r="AD40" s="134">
        <v>0.6</v>
      </c>
      <c r="AE40" s="134">
        <v>0.7</v>
      </c>
      <c r="AG40" s="126" t="s">
        <v>157</v>
      </c>
      <c r="AH40" s="127"/>
      <c r="AI40" s="143">
        <v>4.8499999999999996</v>
      </c>
      <c r="AJ40" s="143">
        <v>6.7</v>
      </c>
      <c r="AK40" s="143">
        <v>4.5999999999999996</v>
      </c>
      <c r="AL40" s="143"/>
      <c r="AM40" s="143">
        <v>0.9</v>
      </c>
      <c r="AN40" s="143">
        <v>3</v>
      </c>
      <c r="AO40" s="143">
        <v>0.4</v>
      </c>
      <c r="AP40" s="143">
        <v>0.4</v>
      </c>
      <c r="AQ40" s="143">
        <v>0.4</v>
      </c>
      <c r="AR40" s="128">
        <f t="shared" si="5"/>
        <v>0</v>
      </c>
      <c r="AS40" s="128">
        <f t="shared" si="6"/>
        <v>0</v>
      </c>
      <c r="AT40" s="144">
        <v>2.2000000000000002</v>
      </c>
      <c r="AU40" s="145">
        <v>0.95</v>
      </c>
      <c r="AV40" s="145">
        <v>0.85</v>
      </c>
      <c r="AW40" s="129">
        <v>1</v>
      </c>
      <c r="AX40" s="145">
        <v>0.6</v>
      </c>
      <c r="AY40" s="145">
        <v>0.5</v>
      </c>
      <c r="AZ40" s="146">
        <v>1</v>
      </c>
    </row>
    <row r="41" spans="1:52" ht="15" customHeight="1" x14ac:dyDescent="0.35">
      <c r="A41" s="3"/>
      <c r="B41" s="230" t="s">
        <v>158</v>
      </c>
      <c r="C41" s="231"/>
      <c r="D41" s="231"/>
      <c r="E41" s="232"/>
      <c r="F41" s="236" t="s">
        <v>136</v>
      </c>
      <c r="G41" s="222" t="s">
        <v>137</v>
      </c>
      <c r="H41" s="224"/>
      <c r="I41" s="226" t="s">
        <v>86</v>
      </c>
      <c r="J41" s="226"/>
      <c r="K41" s="222" t="s">
        <v>138</v>
      </c>
      <c r="L41" s="224"/>
      <c r="M41" s="3"/>
      <c r="N41" s="36"/>
      <c r="O41" s="33"/>
      <c r="P41" s="33"/>
      <c r="R41" s="12"/>
      <c r="T41" s="142"/>
      <c r="U41" s="137" t="s">
        <v>156</v>
      </c>
      <c r="V41" s="137"/>
      <c r="W41" s="125">
        <v>39.1</v>
      </c>
      <c r="X41" s="125">
        <v>14.3</v>
      </c>
      <c r="Y41" s="125">
        <v>20.2</v>
      </c>
      <c r="Z41" s="125">
        <v>8.1</v>
      </c>
      <c r="AA41" s="133">
        <v>0.85</v>
      </c>
      <c r="AB41" s="134">
        <v>0.7</v>
      </c>
      <c r="AC41" s="134">
        <v>0.7</v>
      </c>
      <c r="AD41" s="134">
        <v>0.6</v>
      </c>
      <c r="AE41" s="134">
        <v>0.7</v>
      </c>
      <c r="AG41" s="126" t="s">
        <v>11</v>
      </c>
      <c r="AH41" s="127"/>
      <c r="AI41" s="143">
        <v>22.9</v>
      </c>
      <c r="AJ41" s="143">
        <v>8</v>
      </c>
      <c r="AK41" s="143">
        <v>1</v>
      </c>
      <c r="AL41" s="143"/>
      <c r="AM41" s="143">
        <v>7</v>
      </c>
      <c r="AN41" s="143">
        <v>3</v>
      </c>
      <c r="AO41" s="143">
        <v>3</v>
      </c>
      <c r="AP41" s="143">
        <v>2</v>
      </c>
      <c r="AQ41" s="143">
        <v>2</v>
      </c>
      <c r="AR41" s="128">
        <f t="shared" si="5"/>
        <v>0</v>
      </c>
      <c r="AS41" s="128">
        <f t="shared" si="6"/>
        <v>0</v>
      </c>
      <c r="AT41" s="144">
        <v>22</v>
      </c>
      <c r="AU41" s="145">
        <v>0.95</v>
      </c>
      <c r="AV41" s="145">
        <v>0.85</v>
      </c>
      <c r="AW41" s="129">
        <v>1</v>
      </c>
      <c r="AX41" s="145">
        <v>0.3</v>
      </c>
      <c r="AY41" s="145">
        <v>0.3</v>
      </c>
      <c r="AZ41" s="146">
        <v>1</v>
      </c>
    </row>
    <row r="42" spans="1:52" ht="15" customHeight="1" x14ac:dyDescent="0.35">
      <c r="A42" s="3"/>
      <c r="B42" s="233"/>
      <c r="C42" s="234"/>
      <c r="D42" s="234"/>
      <c r="E42" s="235"/>
      <c r="F42" s="237"/>
      <c r="G42" s="26" t="s">
        <v>1</v>
      </c>
      <c r="H42" s="26" t="s">
        <v>141</v>
      </c>
      <c r="I42" s="26" t="s">
        <v>1</v>
      </c>
      <c r="J42" s="26" t="s">
        <v>141</v>
      </c>
      <c r="K42" s="37" t="s">
        <v>109</v>
      </c>
      <c r="L42" s="26" t="s">
        <v>46</v>
      </c>
      <c r="M42" s="3"/>
      <c r="N42" s="36"/>
      <c r="O42" s="33"/>
      <c r="P42" s="33"/>
      <c r="R42" s="12"/>
      <c r="T42" s="142"/>
      <c r="U42" s="137" t="s">
        <v>156</v>
      </c>
      <c r="V42" s="137"/>
      <c r="W42" s="125">
        <v>39.1</v>
      </c>
      <c r="X42" s="125">
        <v>14.3</v>
      </c>
      <c r="Y42" s="125">
        <v>20.2</v>
      </c>
      <c r="Z42" s="125">
        <v>8.1</v>
      </c>
      <c r="AA42" s="133">
        <v>0.85</v>
      </c>
      <c r="AB42" s="134">
        <v>0.7</v>
      </c>
      <c r="AC42" s="134">
        <v>0.7</v>
      </c>
      <c r="AD42" s="134">
        <v>0.6</v>
      </c>
      <c r="AE42" s="134">
        <v>0.7</v>
      </c>
      <c r="AG42" s="126">
        <f>B64</f>
        <v>0</v>
      </c>
      <c r="AH42" s="127">
        <f>E64</f>
        <v>0</v>
      </c>
      <c r="AI42" s="143">
        <f>F64</f>
        <v>0</v>
      </c>
      <c r="AJ42" s="143">
        <f>G64</f>
        <v>0</v>
      </c>
      <c r="AK42" s="143">
        <f>H64</f>
        <v>0</v>
      </c>
      <c r="AL42" s="143"/>
      <c r="AM42" s="143">
        <f>I64</f>
        <v>0</v>
      </c>
      <c r="AN42" s="143">
        <f>J64</f>
        <v>0</v>
      </c>
      <c r="AO42" s="143">
        <f>K64</f>
        <v>0</v>
      </c>
      <c r="AP42" s="143">
        <f>L64</f>
        <v>0</v>
      </c>
      <c r="AQ42" s="143"/>
      <c r="AR42" s="144"/>
      <c r="AS42" s="144"/>
      <c r="AT42" s="144"/>
      <c r="AU42" s="144"/>
      <c r="AV42" s="145"/>
      <c r="AW42" s="145"/>
      <c r="AX42" s="145"/>
      <c r="AY42" s="145"/>
      <c r="AZ42" s="146">
        <v>1</v>
      </c>
    </row>
    <row r="43" spans="1:52" ht="15" customHeight="1" x14ac:dyDescent="0.35">
      <c r="A43" s="3"/>
      <c r="B43" s="45">
        <v>1</v>
      </c>
      <c r="C43" s="216"/>
      <c r="D43" s="217"/>
      <c r="E43" s="218"/>
      <c r="F43" s="17"/>
      <c r="G43" s="18" t="str">
        <f t="shared" ref="G43:G53" si="17">IF($C43="","",VLOOKUP($C43,organische_Dünger,4,0))</f>
        <v/>
      </c>
      <c r="H43" s="18" t="str">
        <f t="shared" ref="H43:H53" si="18">IF($C43="","",VLOOKUP($C43,organische_Dünger,7,0))</f>
        <v/>
      </c>
      <c r="I43" s="19" t="str">
        <f t="shared" ref="I43:I53" si="19">IF(C43="","",G43*F43)</f>
        <v/>
      </c>
      <c r="J43" s="46" t="str">
        <f t="shared" ref="J43:J53" si="20">IF(C43="","",H43*F43)</f>
        <v/>
      </c>
      <c r="K43" s="20" t="str">
        <f t="shared" ref="K43:K52" si="21">IF($C43="","",VLOOKUP($C43,organische_Dünger,20,0))</f>
        <v/>
      </c>
      <c r="L43" s="39" t="str">
        <f t="shared" ref="L43:L52" si="22">IF(C43="","",K43*I43)</f>
        <v/>
      </c>
      <c r="M43" s="3"/>
      <c r="N43" s="36"/>
      <c r="O43" s="33"/>
      <c r="P43" s="33"/>
      <c r="R43" s="12"/>
      <c r="T43" s="147"/>
      <c r="U43" s="137" t="s">
        <v>159</v>
      </c>
      <c r="V43" s="137"/>
      <c r="W43" s="125">
        <v>40.700000000000003</v>
      </c>
      <c r="X43" s="125">
        <v>14.7</v>
      </c>
      <c r="Y43" s="125">
        <v>21</v>
      </c>
      <c r="Z43" s="125">
        <v>8.5</v>
      </c>
      <c r="AA43" s="133">
        <v>0.85</v>
      </c>
      <c r="AB43" s="134">
        <v>0.7</v>
      </c>
      <c r="AC43" s="134">
        <v>0.7</v>
      </c>
      <c r="AD43" s="134">
        <v>0.6</v>
      </c>
      <c r="AE43" s="134">
        <v>0.7</v>
      </c>
      <c r="AG43" s="126">
        <f t="shared" ref="AG43:AG47" si="23">B65</f>
        <v>0</v>
      </c>
      <c r="AH43" s="127">
        <f t="shared" ref="AH43:AK47" si="24">E65</f>
        <v>0</v>
      </c>
      <c r="AI43" s="143">
        <f t="shared" si="24"/>
        <v>0</v>
      </c>
      <c r="AJ43" s="143">
        <f t="shared" si="24"/>
        <v>0</v>
      </c>
      <c r="AK43" s="143">
        <f t="shared" si="24"/>
        <v>0</v>
      </c>
      <c r="AL43" s="143"/>
      <c r="AM43" s="143">
        <f t="shared" ref="AM43:AP47" si="25">I65</f>
        <v>0</v>
      </c>
      <c r="AN43" s="143">
        <f t="shared" si="25"/>
        <v>0</v>
      </c>
      <c r="AO43" s="143">
        <f t="shared" si="25"/>
        <v>0</v>
      </c>
      <c r="AP43" s="143">
        <f t="shared" si="25"/>
        <v>0</v>
      </c>
      <c r="AQ43" s="143"/>
      <c r="AR43" s="144"/>
      <c r="AS43" s="144"/>
      <c r="AT43" s="144"/>
      <c r="AU43" s="144"/>
      <c r="AV43" s="145"/>
      <c r="AW43" s="145"/>
      <c r="AX43" s="145"/>
      <c r="AY43" s="145"/>
      <c r="AZ43" s="146">
        <v>1</v>
      </c>
    </row>
    <row r="44" spans="1:52" ht="15" customHeight="1" x14ac:dyDescent="0.35">
      <c r="A44" s="3"/>
      <c r="B44" s="45">
        <v>2</v>
      </c>
      <c r="C44" s="216"/>
      <c r="D44" s="217"/>
      <c r="E44" s="218"/>
      <c r="F44" s="17"/>
      <c r="G44" s="18" t="str">
        <f t="shared" si="17"/>
        <v/>
      </c>
      <c r="H44" s="18" t="str">
        <f t="shared" si="18"/>
        <v/>
      </c>
      <c r="I44" s="19" t="str">
        <f t="shared" si="19"/>
        <v/>
      </c>
      <c r="J44" s="46" t="str">
        <f t="shared" si="20"/>
        <v/>
      </c>
      <c r="K44" s="20" t="str">
        <f t="shared" si="21"/>
        <v/>
      </c>
      <c r="L44" s="39" t="str">
        <f t="shared" si="22"/>
        <v/>
      </c>
      <c r="M44" s="3"/>
      <c r="N44" s="36"/>
      <c r="O44" s="33"/>
      <c r="P44" s="33"/>
      <c r="R44" s="12"/>
      <c r="T44" s="142"/>
      <c r="U44" s="137" t="s">
        <v>160</v>
      </c>
      <c r="V44" s="137"/>
      <c r="W44" s="125">
        <v>41.3</v>
      </c>
      <c r="X44" s="125">
        <v>14.8</v>
      </c>
      <c r="Y44" s="125">
        <v>22.4</v>
      </c>
      <c r="Z44" s="125">
        <v>9</v>
      </c>
      <c r="AA44" s="133">
        <v>0.85</v>
      </c>
      <c r="AB44" s="134">
        <v>0.7</v>
      </c>
      <c r="AC44" s="134">
        <v>0.7</v>
      </c>
      <c r="AD44" s="134">
        <v>0.6</v>
      </c>
      <c r="AE44" s="134">
        <v>0.7</v>
      </c>
      <c r="AG44" s="126">
        <f t="shared" si="23"/>
        <v>0</v>
      </c>
      <c r="AH44" s="127">
        <f t="shared" si="24"/>
        <v>0</v>
      </c>
      <c r="AI44" s="143">
        <f t="shared" si="24"/>
        <v>0</v>
      </c>
      <c r="AJ44" s="143">
        <f t="shared" si="24"/>
        <v>0</v>
      </c>
      <c r="AK44" s="143">
        <f t="shared" si="24"/>
        <v>0</v>
      </c>
      <c r="AL44" s="143"/>
      <c r="AM44" s="143">
        <f t="shared" si="25"/>
        <v>0</v>
      </c>
      <c r="AN44" s="143">
        <f t="shared" si="25"/>
        <v>0</v>
      </c>
      <c r="AO44" s="143">
        <f t="shared" si="25"/>
        <v>0</v>
      </c>
      <c r="AP44" s="143">
        <f t="shared" si="25"/>
        <v>0</v>
      </c>
      <c r="AQ44" s="143"/>
      <c r="AR44" s="144"/>
      <c r="AS44" s="144"/>
      <c r="AT44" s="144"/>
      <c r="AU44" s="144"/>
      <c r="AV44" s="145"/>
      <c r="AW44" s="145"/>
      <c r="AX44" s="145"/>
      <c r="AY44" s="145"/>
      <c r="AZ44" s="146">
        <v>1</v>
      </c>
    </row>
    <row r="45" spans="1:52" ht="15" customHeight="1" x14ac:dyDescent="0.35">
      <c r="A45" s="3"/>
      <c r="B45" s="45">
        <v>3</v>
      </c>
      <c r="C45" s="216"/>
      <c r="D45" s="217"/>
      <c r="E45" s="218"/>
      <c r="F45" s="17"/>
      <c r="G45" s="18" t="str">
        <f t="shared" si="17"/>
        <v/>
      </c>
      <c r="H45" s="18" t="str">
        <f t="shared" si="18"/>
        <v/>
      </c>
      <c r="I45" s="19" t="str">
        <f t="shared" si="19"/>
        <v/>
      </c>
      <c r="J45" s="46" t="str">
        <f t="shared" si="20"/>
        <v/>
      </c>
      <c r="K45" s="20" t="str">
        <f t="shared" si="21"/>
        <v/>
      </c>
      <c r="L45" s="39" t="str">
        <f t="shared" si="22"/>
        <v/>
      </c>
      <c r="M45" s="3"/>
      <c r="N45" s="36"/>
      <c r="O45" s="33"/>
      <c r="P45" s="33"/>
      <c r="R45" s="12"/>
      <c r="T45" s="147"/>
      <c r="U45" s="148" t="s">
        <v>161</v>
      </c>
      <c r="V45" s="137"/>
      <c r="W45" s="125">
        <v>22</v>
      </c>
      <c r="X45" s="125">
        <v>7.6</v>
      </c>
      <c r="Y45" s="125">
        <v>17.5</v>
      </c>
      <c r="Z45" s="125">
        <v>5.8</v>
      </c>
      <c r="AA45" s="133">
        <v>0.85</v>
      </c>
      <c r="AB45" s="134">
        <v>0.7</v>
      </c>
      <c r="AC45" s="134">
        <v>0.7</v>
      </c>
      <c r="AD45" s="134">
        <v>0.6</v>
      </c>
      <c r="AE45" s="134">
        <v>0.7</v>
      </c>
      <c r="AG45" s="126">
        <f t="shared" si="23"/>
        <v>0</v>
      </c>
      <c r="AH45" s="127">
        <f t="shared" si="24"/>
        <v>0</v>
      </c>
      <c r="AI45" s="143">
        <f t="shared" si="24"/>
        <v>0</v>
      </c>
      <c r="AJ45" s="143">
        <f t="shared" si="24"/>
        <v>0</v>
      </c>
      <c r="AK45" s="143">
        <f t="shared" si="24"/>
        <v>0</v>
      </c>
      <c r="AL45" s="143"/>
      <c r="AM45" s="143">
        <f t="shared" si="25"/>
        <v>0</v>
      </c>
      <c r="AN45" s="143">
        <f t="shared" si="25"/>
        <v>0</v>
      </c>
      <c r="AO45" s="143">
        <f t="shared" si="25"/>
        <v>0</v>
      </c>
      <c r="AP45" s="143">
        <f t="shared" si="25"/>
        <v>0</v>
      </c>
      <c r="AQ45" s="143"/>
      <c r="AR45" s="144"/>
      <c r="AS45" s="144"/>
      <c r="AT45" s="144"/>
      <c r="AU45" s="144"/>
      <c r="AV45" s="145"/>
      <c r="AW45" s="145"/>
      <c r="AX45" s="145"/>
      <c r="AY45" s="145"/>
      <c r="AZ45" s="146">
        <v>1</v>
      </c>
    </row>
    <row r="46" spans="1:52" ht="15" customHeight="1" x14ac:dyDescent="0.35">
      <c r="A46" s="3"/>
      <c r="B46" s="45">
        <v>4</v>
      </c>
      <c r="C46" s="216"/>
      <c r="D46" s="217"/>
      <c r="E46" s="218"/>
      <c r="F46" s="17"/>
      <c r="G46" s="18" t="str">
        <f t="shared" si="17"/>
        <v/>
      </c>
      <c r="H46" s="18" t="str">
        <f t="shared" si="18"/>
        <v/>
      </c>
      <c r="I46" s="19" t="str">
        <f t="shared" si="19"/>
        <v/>
      </c>
      <c r="J46" s="46" t="str">
        <f t="shared" si="20"/>
        <v/>
      </c>
      <c r="K46" s="20" t="str">
        <f t="shared" si="21"/>
        <v/>
      </c>
      <c r="L46" s="39" t="str">
        <f t="shared" si="22"/>
        <v/>
      </c>
      <c r="M46" s="33"/>
      <c r="N46" s="3"/>
      <c r="R46" s="12"/>
      <c r="T46" s="147"/>
      <c r="U46" s="137" t="s">
        <v>162</v>
      </c>
      <c r="V46" s="137"/>
      <c r="W46" s="125">
        <v>37.5</v>
      </c>
      <c r="X46" s="125">
        <v>14.9</v>
      </c>
      <c r="Y46" s="125">
        <v>20</v>
      </c>
      <c r="Z46" s="125">
        <v>8</v>
      </c>
      <c r="AA46" s="133">
        <v>0.85</v>
      </c>
      <c r="AB46" s="134">
        <v>0.7</v>
      </c>
      <c r="AC46" s="134">
        <v>0.7</v>
      </c>
      <c r="AD46" s="134">
        <v>0.6</v>
      </c>
      <c r="AE46" s="134">
        <v>0.7</v>
      </c>
      <c r="AG46" s="126">
        <f t="shared" si="23"/>
        <v>0</v>
      </c>
      <c r="AH46" s="127">
        <f t="shared" si="24"/>
        <v>0</v>
      </c>
      <c r="AI46" s="143">
        <f t="shared" si="24"/>
        <v>0</v>
      </c>
      <c r="AJ46" s="143">
        <f t="shared" si="24"/>
        <v>0</v>
      </c>
      <c r="AK46" s="143">
        <f t="shared" si="24"/>
        <v>0</v>
      </c>
      <c r="AL46" s="143"/>
      <c r="AM46" s="143">
        <f t="shared" si="25"/>
        <v>0</v>
      </c>
      <c r="AN46" s="143">
        <f t="shared" si="25"/>
        <v>0</v>
      </c>
      <c r="AO46" s="143">
        <f t="shared" si="25"/>
        <v>0</v>
      </c>
      <c r="AP46" s="143">
        <f t="shared" si="25"/>
        <v>0</v>
      </c>
      <c r="AQ46" s="143"/>
      <c r="AR46" s="144"/>
      <c r="AS46" s="144"/>
      <c r="AT46" s="144"/>
      <c r="AU46" s="144"/>
      <c r="AV46" s="145"/>
      <c r="AW46" s="145"/>
      <c r="AX46" s="145"/>
      <c r="AY46" s="145"/>
      <c r="AZ46" s="146">
        <v>1</v>
      </c>
    </row>
    <row r="47" spans="1:52" ht="15" customHeight="1" x14ac:dyDescent="0.35">
      <c r="A47" s="3"/>
      <c r="B47" s="45">
        <v>5</v>
      </c>
      <c r="C47" s="216"/>
      <c r="D47" s="217"/>
      <c r="E47" s="218"/>
      <c r="F47" s="17"/>
      <c r="G47" s="18" t="str">
        <f t="shared" si="17"/>
        <v/>
      </c>
      <c r="H47" s="18" t="str">
        <f t="shared" si="18"/>
        <v/>
      </c>
      <c r="I47" s="19" t="str">
        <f t="shared" si="19"/>
        <v/>
      </c>
      <c r="J47" s="46" t="str">
        <f t="shared" si="20"/>
        <v/>
      </c>
      <c r="K47" s="20" t="str">
        <f t="shared" si="21"/>
        <v/>
      </c>
      <c r="L47" s="39" t="str">
        <f t="shared" si="22"/>
        <v/>
      </c>
      <c r="M47" s="33"/>
      <c r="N47" s="3"/>
      <c r="R47" s="12"/>
      <c r="T47" s="142"/>
      <c r="U47" s="148" t="s">
        <v>163</v>
      </c>
      <c r="V47" s="137"/>
      <c r="W47" s="125">
        <v>54.5</v>
      </c>
      <c r="X47" s="125">
        <v>20.5</v>
      </c>
      <c r="Y47" s="125">
        <v>28.5</v>
      </c>
      <c r="Z47" s="125">
        <v>11.5</v>
      </c>
      <c r="AA47" s="133">
        <v>0.85</v>
      </c>
      <c r="AB47" s="134">
        <v>0.7</v>
      </c>
      <c r="AC47" s="134">
        <v>0.7</v>
      </c>
      <c r="AD47" s="134">
        <v>0.6</v>
      </c>
      <c r="AE47" s="134">
        <v>0.7</v>
      </c>
      <c r="AG47" s="126">
        <f t="shared" si="23"/>
        <v>0</v>
      </c>
      <c r="AH47" s="127">
        <f t="shared" si="24"/>
        <v>0</v>
      </c>
      <c r="AI47" s="143">
        <f t="shared" si="24"/>
        <v>0</v>
      </c>
      <c r="AJ47" s="143">
        <f t="shared" si="24"/>
        <v>0</v>
      </c>
      <c r="AK47" s="143">
        <f t="shared" si="24"/>
        <v>0</v>
      </c>
      <c r="AL47" s="143"/>
      <c r="AM47" s="143">
        <f t="shared" si="25"/>
        <v>0</v>
      </c>
      <c r="AN47" s="143">
        <f t="shared" si="25"/>
        <v>0</v>
      </c>
      <c r="AO47" s="143">
        <f t="shared" si="25"/>
        <v>0</v>
      </c>
      <c r="AP47" s="143">
        <f t="shared" si="25"/>
        <v>0</v>
      </c>
      <c r="AQ47" s="143"/>
      <c r="AR47" s="144"/>
      <c r="AS47" s="144"/>
      <c r="AT47" s="144"/>
      <c r="AU47" s="144"/>
      <c r="AV47" s="145"/>
      <c r="AW47" s="145"/>
      <c r="AX47" s="145"/>
      <c r="AY47" s="145"/>
      <c r="AZ47" s="146">
        <v>1</v>
      </c>
    </row>
    <row r="48" spans="1:52" ht="15" customHeight="1" x14ac:dyDescent="0.35">
      <c r="A48" s="3"/>
      <c r="B48" s="45">
        <v>6</v>
      </c>
      <c r="C48" s="216"/>
      <c r="D48" s="217"/>
      <c r="E48" s="218"/>
      <c r="F48" s="17"/>
      <c r="G48" s="18" t="str">
        <f t="shared" si="17"/>
        <v/>
      </c>
      <c r="H48" s="18" t="str">
        <f t="shared" si="18"/>
        <v/>
      </c>
      <c r="I48" s="19" t="str">
        <f t="shared" si="19"/>
        <v/>
      </c>
      <c r="J48" s="46" t="str">
        <f t="shared" si="20"/>
        <v/>
      </c>
      <c r="K48" s="20" t="str">
        <f t="shared" si="21"/>
        <v/>
      </c>
      <c r="L48" s="39" t="str">
        <f t="shared" si="22"/>
        <v/>
      </c>
      <c r="M48" s="33"/>
      <c r="N48" s="3"/>
      <c r="R48" s="12"/>
      <c r="T48" s="142"/>
      <c r="U48" s="148" t="s">
        <v>164</v>
      </c>
      <c r="V48" s="137"/>
      <c r="W48" s="125">
        <v>64</v>
      </c>
      <c r="X48" s="125">
        <v>21</v>
      </c>
      <c r="Y48" s="125">
        <v>61</v>
      </c>
      <c r="Z48" s="125">
        <v>20</v>
      </c>
      <c r="AA48" s="133">
        <v>0.85</v>
      </c>
      <c r="AB48" s="134">
        <v>0.7</v>
      </c>
      <c r="AC48" s="134">
        <v>0.7</v>
      </c>
      <c r="AD48" s="134">
        <v>0.6</v>
      </c>
      <c r="AE48" s="134">
        <v>0.7</v>
      </c>
    </row>
    <row r="49" spans="1:31" ht="15" customHeight="1" x14ac:dyDescent="0.35">
      <c r="A49" s="3"/>
      <c r="B49" s="45">
        <v>7</v>
      </c>
      <c r="C49" s="216"/>
      <c r="D49" s="217"/>
      <c r="E49" s="218"/>
      <c r="F49" s="17"/>
      <c r="G49" s="18" t="str">
        <f t="shared" si="17"/>
        <v/>
      </c>
      <c r="H49" s="18" t="str">
        <f t="shared" si="18"/>
        <v/>
      </c>
      <c r="I49" s="19" t="str">
        <f t="shared" si="19"/>
        <v/>
      </c>
      <c r="J49" s="46" t="str">
        <f t="shared" si="20"/>
        <v/>
      </c>
      <c r="K49" s="20" t="str">
        <f t="shared" si="21"/>
        <v/>
      </c>
      <c r="L49" s="39" t="str">
        <f t="shared" si="22"/>
        <v/>
      </c>
      <c r="M49" s="33"/>
      <c r="N49" s="3"/>
      <c r="R49" s="12"/>
      <c r="T49" s="142"/>
      <c r="U49" s="137" t="s">
        <v>165</v>
      </c>
      <c r="V49" s="137"/>
      <c r="W49" s="125">
        <v>88</v>
      </c>
      <c r="X49" s="125">
        <v>26</v>
      </c>
      <c r="Y49" s="125">
        <v>90</v>
      </c>
      <c r="Z49" s="125">
        <v>27</v>
      </c>
      <c r="AA49" s="133">
        <v>0.85</v>
      </c>
      <c r="AB49" s="134">
        <v>0.7</v>
      </c>
      <c r="AC49" s="134">
        <v>0.7</v>
      </c>
      <c r="AD49" s="134">
        <v>0.6</v>
      </c>
      <c r="AE49" s="134">
        <v>0.7</v>
      </c>
    </row>
    <row r="50" spans="1:31" ht="15" customHeight="1" x14ac:dyDescent="0.35">
      <c r="A50" s="3"/>
      <c r="B50" s="45">
        <v>8</v>
      </c>
      <c r="C50" s="216"/>
      <c r="D50" s="217"/>
      <c r="E50" s="218"/>
      <c r="F50" s="17"/>
      <c r="G50" s="18" t="str">
        <f t="shared" si="17"/>
        <v/>
      </c>
      <c r="H50" s="18" t="str">
        <f t="shared" si="18"/>
        <v/>
      </c>
      <c r="I50" s="19" t="str">
        <f t="shared" si="19"/>
        <v/>
      </c>
      <c r="J50" s="46" t="str">
        <f t="shared" si="20"/>
        <v/>
      </c>
      <c r="K50" s="20" t="str">
        <f t="shared" si="21"/>
        <v/>
      </c>
      <c r="L50" s="39" t="str">
        <f t="shared" si="22"/>
        <v/>
      </c>
      <c r="M50" s="33"/>
      <c r="N50" s="3"/>
      <c r="R50" s="12"/>
      <c r="T50" s="9"/>
      <c r="U50" s="137" t="s">
        <v>166</v>
      </c>
      <c r="V50" s="137"/>
      <c r="W50" s="125">
        <v>105</v>
      </c>
      <c r="X50" s="125">
        <v>31</v>
      </c>
      <c r="Y50" s="125">
        <v>108</v>
      </c>
      <c r="Z50" s="125">
        <v>32</v>
      </c>
      <c r="AA50" s="133">
        <v>0.85</v>
      </c>
      <c r="AB50" s="134">
        <v>0.7</v>
      </c>
      <c r="AC50" s="134">
        <v>0.7</v>
      </c>
      <c r="AD50" s="134">
        <v>0.6</v>
      </c>
      <c r="AE50" s="134">
        <v>0.7</v>
      </c>
    </row>
    <row r="51" spans="1:31" ht="15.5" x14ac:dyDescent="0.35">
      <c r="A51" s="3"/>
      <c r="B51" s="45">
        <v>9</v>
      </c>
      <c r="C51" s="216"/>
      <c r="D51" s="217"/>
      <c r="E51" s="218"/>
      <c r="F51" s="17"/>
      <c r="G51" s="18" t="str">
        <f t="shared" si="17"/>
        <v/>
      </c>
      <c r="H51" s="18" t="str">
        <f t="shared" si="18"/>
        <v/>
      </c>
      <c r="I51" s="19" t="str">
        <f t="shared" si="19"/>
        <v/>
      </c>
      <c r="J51" s="46" t="str">
        <f t="shared" si="20"/>
        <v/>
      </c>
      <c r="K51" s="20" t="str">
        <f t="shared" si="21"/>
        <v/>
      </c>
      <c r="L51" s="39" t="str">
        <f t="shared" si="22"/>
        <v/>
      </c>
      <c r="M51" s="47"/>
      <c r="N51" s="3"/>
      <c r="R51" s="12"/>
      <c r="T51" s="9"/>
      <c r="U51" s="137" t="s">
        <v>167</v>
      </c>
      <c r="V51" s="137"/>
      <c r="W51" s="125">
        <v>114</v>
      </c>
      <c r="X51" s="125">
        <v>33</v>
      </c>
      <c r="Y51" s="125">
        <v>120</v>
      </c>
      <c r="Z51" s="125">
        <v>36</v>
      </c>
      <c r="AA51" s="133">
        <v>0.85</v>
      </c>
      <c r="AB51" s="134">
        <v>0.7</v>
      </c>
      <c r="AC51" s="134">
        <v>0.7</v>
      </c>
      <c r="AD51" s="134">
        <v>0.6</v>
      </c>
      <c r="AE51" s="134">
        <v>0.7</v>
      </c>
    </row>
    <row r="52" spans="1:31" ht="15.5" x14ac:dyDescent="0.35">
      <c r="A52" s="3"/>
      <c r="B52" s="45">
        <v>10</v>
      </c>
      <c r="C52" s="216"/>
      <c r="D52" s="217"/>
      <c r="E52" s="218"/>
      <c r="F52" s="17"/>
      <c r="G52" s="18" t="str">
        <f t="shared" si="17"/>
        <v/>
      </c>
      <c r="H52" s="18" t="str">
        <f t="shared" si="18"/>
        <v/>
      </c>
      <c r="I52" s="19" t="str">
        <f t="shared" si="19"/>
        <v/>
      </c>
      <c r="J52" s="46" t="str">
        <f t="shared" si="20"/>
        <v/>
      </c>
      <c r="K52" s="20" t="str">
        <f t="shared" si="21"/>
        <v/>
      </c>
      <c r="L52" s="39" t="str">
        <f t="shared" si="22"/>
        <v/>
      </c>
      <c r="M52" s="48"/>
      <c r="N52" s="48"/>
      <c r="O52" s="149"/>
      <c r="P52" s="47"/>
      <c r="Q52" s="47"/>
      <c r="R52" s="12"/>
      <c r="T52" s="142"/>
      <c r="V52" s="137"/>
      <c r="AE52" s="134">
        <v>0.7</v>
      </c>
    </row>
    <row r="53" spans="1:31" ht="15.5" x14ac:dyDescent="0.35">
      <c r="A53" s="3"/>
      <c r="B53" s="3"/>
      <c r="C53" s="44"/>
      <c r="D53" s="3"/>
      <c r="E53" s="8"/>
      <c r="F53" s="8"/>
      <c r="G53" s="21" t="str">
        <f t="shared" si="17"/>
        <v/>
      </c>
      <c r="H53" s="21" t="str">
        <f t="shared" si="18"/>
        <v/>
      </c>
      <c r="I53" s="22" t="str">
        <f t="shared" si="19"/>
        <v/>
      </c>
      <c r="J53" s="49" t="str">
        <f t="shared" si="20"/>
        <v/>
      </c>
      <c r="K53" s="20" t="s">
        <v>125</v>
      </c>
      <c r="L53" s="50">
        <f>SUM(L43:L52)</f>
        <v>0</v>
      </c>
      <c r="M53" s="48"/>
      <c r="N53" s="48"/>
      <c r="O53" s="149"/>
      <c r="P53" s="47"/>
      <c r="Q53" s="47"/>
      <c r="R53" s="12"/>
      <c r="T53" s="142"/>
      <c r="U53" s="137" t="s">
        <v>168</v>
      </c>
      <c r="V53" s="137" t="s">
        <v>169</v>
      </c>
      <c r="W53" s="125">
        <v>27.1</v>
      </c>
      <c r="X53" s="125">
        <v>12.6</v>
      </c>
      <c r="Y53" s="125"/>
      <c r="Z53" s="119"/>
      <c r="AA53" s="134">
        <v>0.8</v>
      </c>
      <c r="AB53" s="134">
        <v>0.7</v>
      </c>
      <c r="AC53" s="134">
        <v>0.7</v>
      </c>
      <c r="AD53" s="134">
        <v>0.6</v>
      </c>
      <c r="AE53" s="134">
        <v>0.7</v>
      </c>
    </row>
    <row r="54" spans="1:31" x14ac:dyDescent="0.35">
      <c r="A54" s="3"/>
      <c r="B54" s="3"/>
      <c r="C54" s="3"/>
      <c r="D54" s="3"/>
      <c r="E54" s="3"/>
      <c r="F54" s="3"/>
      <c r="G54" s="3"/>
      <c r="H54" s="3"/>
      <c r="I54" s="3"/>
      <c r="J54" s="3"/>
      <c r="K54" s="3"/>
      <c r="L54" s="3"/>
      <c r="M54" s="3"/>
      <c r="N54" s="3"/>
      <c r="R54" s="12"/>
      <c r="T54" s="142"/>
      <c r="U54" s="137" t="s">
        <v>170</v>
      </c>
      <c r="V54" s="137" t="s">
        <v>169</v>
      </c>
      <c r="W54" s="125">
        <v>24</v>
      </c>
      <c r="X54" s="125">
        <v>11</v>
      </c>
      <c r="Y54" s="125"/>
      <c r="Z54" s="119"/>
      <c r="AA54" s="134">
        <v>0.8</v>
      </c>
      <c r="AB54" s="134">
        <v>0.7</v>
      </c>
      <c r="AC54" s="134">
        <v>0.7</v>
      </c>
      <c r="AD54" s="134">
        <v>0.6</v>
      </c>
      <c r="AE54" s="134">
        <v>0.7</v>
      </c>
    </row>
    <row r="55" spans="1:31" ht="15" customHeight="1" x14ac:dyDescent="0.35">
      <c r="A55" s="3"/>
      <c r="B55" s="3"/>
      <c r="C55" s="3"/>
      <c r="D55" s="3"/>
      <c r="E55" s="3"/>
      <c r="F55" s="3"/>
      <c r="G55" s="253" t="s">
        <v>24</v>
      </c>
      <c r="H55" s="241" t="s">
        <v>172</v>
      </c>
      <c r="I55" s="241"/>
      <c r="J55" s="241"/>
      <c r="K55" s="241"/>
      <c r="L55" s="52">
        <f>J20</f>
        <v>0</v>
      </c>
      <c r="M55" s="3"/>
      <c r="N55" s="3"/>
      <c r="R55" s="12"/>
      <c r="T55" s="142"/>
      <c r="U55" s="137" t="s">
        <v>171</v>
      </c>
      <c r="V55" s="137" t="s">
        <v>169</v>
      </c>
      <c r="W55" s="125">
        <v>23</v>
      </c>
      <c r="X55" s="125">
        <v>10.3</v>
      </c>
      <c r="Y55" s="125"/>
      <c r="Z55" s="119"/>
      <c r="AA55" s="134">
        <v>0.8</v>
      </c>
      <c r="AB55" s="134">
        <v>0.7</v>
      </c>
      <c r="AC55" s="134">
        <v>0.7</v>
      </c>
      <c r="AD55" s="134">
        <v>0.6</v>
      </c>
      <c r="AE55" s="134">
        <v>0.7</v>
      </c>
    </row>
    <row r="56" spans="1:31" ht="15.5" x14ac:dyDescent="0.35">
      <c r="A56" s="3"/>
      <c r="B56" s="3"/>
      <c r="C56" s="3"/>
      <c r="D56" s="3"/>
      <c r="E56" s="3"/>
      <c r="F56" s="3"/>
      <c r="G56" s="254"/>
      <c r="H56" s="256" t="s">
        <v>174</v>
      </c>
      <c r="I56" s="256"/>
      <c r="J56" s="256"/>
      <c r="K56" s="256"/>
      <c r="L56" s="53">
        <f>L38</f>
        <v>0</v>
      </c>
      <c r="M56" s="3"/>
      <c r="N56" s="3"/>
      <c r="R56" s="12"/>
      <c r="T56" s="142"/>
      <c r="U56" s="137" t="s">
        <v>173</v>
      </c>
      <c r="V56" s="137" t="s">
        <v>169</v>
      </c>
      <c r="W56" s="125">
        <v>27.3</v>
      </c>
      <c r="X56" s="125">
        <v>12.6</v>
      </c>
      <c r="Y56" s="125"/>
      <c r="Z56" s="119"/>
      <c r="AA56" s="134">
        <v>0.8</v>
      </c>
      <c r="AB56" s="134">
        <v>0.7</v>
      </c>
      <c r="AC56" s="134">
        <v>0.7</v>
      </c>
      <c r="AD56" s="134">
        <v>0.6</v>
      </c>
      <c r="AE56" s="134">
        <v>0.7</v>
      </c>
    </row>
    <row r="57" spans="1:31" ht="15.5" x14ac:dyDescent="0.35">
      <c r="A57" s="3"/>
      <c r="B57" s="3"/>
      <c r="C57" s="3"/>
      <c r="D57" s="3"/>
      <c r="E57" s="3"/>
      <c r="F57" s="3"/>
      <c r="G57" s="254"/>
      <c r="H57" s="241" t="s">
        <v>176</v>
      </c>
      <c r="I57" s="241"/>
      <c r="J57" s="241"/>
      <c r="K57" s="241"/>
      <c r="L57" s="52">
        <f>L53</f>
        <v>0</v>
      </c>
      <c r="M57" s="239"/>
      <c r="N57" s="240"/>
      <c r="T57" s="142"/>
      <c r="U57" s="137" t="s">
        <v>175</v>
      </c>
      <c r="V57" s="137" t="s">
        <v>169</v>
      </c>
      <c r="W57" s="125">
        <v>24.1</v>
      </c>
      <c r="X57" s="125">
        <v>11.2</v>
      </c>
      <c r="Y57" s="125"/>
      <c r="Z57" s="119"/>
      <c r="AA57" s="134">
        <v>0.8</v>
      </c>
      <c r="AB57" s="134">
        <v>0.7</v>
      </c>
      <c r="AC57" s="134">
        <v>0.7</v>
      </c>
      <c r="AD57" s="134">
        <v>0.6</v>
      </c>
      <c r="AE57" s="134">
        <v>0.7</v>
      </c>
    </row>
    <row r="58" spans="1:31" ht="15.5" x14ac:dyDescent="0.35">
      <c r="A58" s="3"/>
      <c r="B58" s="3"/>
      <c r="C58" s="3"/>
      <c r="D58" s="3"/>
      <c r="E58" s="3"/>
      <c r="F58" s="3"/>
      <c r="G58" s="254"/>
      <c r="H58" s="241" t="s">
        <v>125</v>
      </c>
      <c r="I58" s="242"/>
      <c r="J58" s="242"/>
      <c r="K58" s="242"/>
      <c r="L58" s="52">
        <f>L55+L56-L57</f>
        <v>0</v>
      </c>
      <c r="M58" s="239"/>
      <c r="N58" s="240"/>
      <c r="T58" s="142"/>
      <c r="U58" s="137" t="s">
        <v>177</v>
      </c>
      <c r="V58" s="137" t="s">
        <v>169</v>
      </c>
      <c r="W58" s="125">
        <v>23.1</v>
      </c>
      <c r="X58" s="125">
        <v>10.3</v>
      </c>
      <c r="Y58" s="125"/>
      <c r="Z58" s="119"/>
      <c r="AA58" s="134">
        <v>0.8</v>
      </c>
      <c r="AB58" s="134">
        <v>0.7</v>
      </c>
      <c r="AC58" s="134">
        <v>0.7</v>
      </c>
      <c r="AD58" s="134">
        <v>0.6</v>
      </c>
      <c r="AE58" s="134">
        <v>0.7</v>
      </c>
    </row>
    <row r="59" spans="1:31" ht="15.5" x14ac:dyDescent="0.35">
      <c r="A59" s="3"/>
      <c r="B59" s="3"/>
      <c r="C59" s="3"/>
      <c r="D59" s="3"/>
      <c r="E59" s="3"/>
      <c r="F59" s="3"/>
      <c r="G59" s="254"/>
      <c r="H59" s="241" t="s">
        <v>179</v>
      </c>
      <c r="I59" s="241"/>
      <c r="J59" s="241"/>
      <c r="K59" s="241"/>
      <c r="L59" s="54">
        <f>L6</f>
        <v>0</v>
      </c>
      <c r="M59" s="243"/>
      <c r="N59" s="244"/>
      <c r="T59" s="142"/>
      <c r="U59" s="137" t="s">
        <v>178</v>
      </c>
      <c r="V59" s="137" t="s">
        <v>169</v>
      </c>
      <c r="W59" s="125">
        <v>27.5</v>
      </c>
      <c r="X59" s="125">
        <v>12.8</v>
      </c>
      <c r="Y59" s="125"/>
      <c r="Z59" s="119"/>
      <c r="AA59" s="134">
        <v>0.8</v>
      </c>
      <c r="AB59" s="134">
        <v>0.7</v>
      </c>
      <c r="AC59" s="134">
        <v>0.7</v>
      </c>
      <c r="AD59" s="134">
        <v>0.6</v>
      </c>
      <c r="AE59" s="134">
        <v>0.7</v>
      </c>
    </row>
    <row r="60" spans="1:31" ht="15.5" x14ac:dyDescent="0.35">
      <c r="A60" s="3"/>
      <c r="B60" s="3"/>
      <c r="C60" s="3"/>
      <c r="D60" s="3"/>
      <c r="E60" s="3"/>
      <c r="F60" s="3"/>
      <c r="G60" s="255"/>
      <c r="H60" s="241" t="s">
        <v>181</v>
      </c>
      <c r="I60" s="241"/>
      <c r="J60" s="241"/>
      <c r="K60" s="241"/>
      <c r="L60" s="52" t="str">
        <f>IF(L59=0,"",L58/L59)</f>
        <v/>
      </c>
      <c r="M60" s="3"/>
      <c r="N60" s="3"/>
      <c r="T60" s="142"/>
      <c r="U60" s="137" t="s">
        <v>180</v>
      </c>
      <c r="V60" s="137" t="s">
        <v>169</v>
      </c>
      <c r="W60" s="125">
        <v>24.2</v>
      </c>
      <c r="X60" s="125">
        <v>11.2</v>
      </c>
      <c r="Y60" s="125"/>
      <c r="Z60" s="119"/>
      <c r="AA60" s="134">
        <v>0.8</v>
      </c>
      <c r="AB60" s="134">
        <v>0.7</v>
      </c>
      <c r="AC60" s="134">
        <v>0.7</v>
      </c>
      <c r="AD60" s="134">
        <v>0.6</v>
      </c>
      <c r="AE60" s="134">
        <v>0.7</v>
      </c>
    </row>
    <row r="61" spans="1:31" x14ac:dyDescent="0.35">
      <c r="A61" s="3"/>
      <c r="B61" s="3"/>
      <c r="C61" s="3"/>
      <c r="D61" s="3"/>
      <c r="E61" s="3"/>
      <c r="F61" s="3"/>
      <c r="G61" s="3"/>
      <c r="H61" s="3"/>
      <c r="I61" s="3"/>
      <c r="J61" s="3"/>
      <c r="K61" s="3"/>
      <c r="L61" s="3"/>
      <c r="M61" s="3"/>
      <c r="N61" s="3"/>
      <c r="T61" s="142"/>
      <c r="U61" s="137" t="s">
        <v>182</v>
      </c>
      <c r="V61" s="137" t="s">
        <v>169</v>
      </c>
      <c r="W61" s="125">
        <v>23.2</v>
      </c>
      <c r="X61" s="125">
        <v>10.3</v>
      </c>
      <c r="Y61" s="125"/>
      <c r="Z61" s="119"/>
      <c r="AA61" s="134">
        <v>0.8</v>
      </c>
      <c r="AB61" s="134">
        <v>0.7</v>
      </c>
      <c r="AC61" s="134">
        <v>0.7</v>
      </c>
      <c r="AD61" s="134">
        <v>0.6</v>
      </c>
      <c r="AE61" s="134">
        <v>0.7</v>
      </c>
    </row>
    <row r="62" spans="1:31" ht="17.5" x14ac:dyDescent="0.45">
      <c r="A62" s="3"/>
      <c r="B62" s="245" t="s">
        <v>184</v>
      </c>
      <c r="C62" s="246"/>
      <c r="D62" s="247"/>
      <c r="E62" s="251" t="s">
        <v>25</v>
      </c>
      <c r="F62" s="55" t="s">
        <v>2</v>
      </c>
      <c r="G62" s="55" t="s">
        <v>1</v>
      </c>
      <c r="H62" s="55" t="s">
        <v>185</v>
      </c>
      <c r="I62" s="56" t="s">
        <v>186</v>
      </c>
      <c r="J62" s="56" t="s">
        <v>187</v>
      </c>
      <c r="K62" s="55" t="s">
        <v>3</v>
      </c>
      <c r="L62" s="55" t="s">
        <v>96</v>
      </c>
      <c r="T62" s="142"/>
      <c r="U62" s="137" t="s">
        <v>183</v>
      </c>
      <c r="V62" s="137" t="s">
        <v>169</v>
      </c>
      <c r="W62" s="125">
        <v>39.200000000000003</v>
      </c>
      <c r="X62" s="125">
        <v>17.2</v>
      </c>
      <c r="Y62" s="125"/>
      <c r="Z62" s="119"/>
      <c r="AA62" s="134">
        <v>0.8</v>
      </c>
      <c r="AB62" s="134">
        <v>0.7</v>
      </c>
      <c r="AC62" s="134">
        <v>0.7</v>
      </c>
      <c r="AD62" s="134">
        <v>0.6</v>
      </c>
      <c r="AE62" s="134">
        <v>0.7</v>
      </c>
    </row>
    <row r="63" spans="1:31" ht="17.149999999999999" customHeight="1" x14ac:dyDescent="0.35">
      <c r="A63" s="3"/>
      <c r="B63" s="248"/>
      <c r="C63" s="249"/>
      <c r="D63" s="250"/>
      <c r="E63" s="252"/>
      <c r="F63" s="55" t="s">
        <v>4</v>
      </c>
      <c r="G63" s="57" t="s">
        <v>189</v>
      </c>
      <c r="H63" s="57" t="s">
        <v>189</v>
      </c>
      <c r="I63" s="57" t="s">
        <v>189</v>
      </c>
      <c r="J63" s="57" t="s">
        <v>189</v>
      </c>
      <c r="K63" s="57" t="s">
        <v>189</v>
      </c>
      <c r="L63" s="57" t="s">
        <v>189</v>
      </c>
      <c r="T63" s="142"/>
      <c r="U63" s="137" t="s">
        <v>188</v>
      </c>
      <c r="V63" s="137" t="s">
        <v>169</v>
      </c>
      <c r="W63" s="125">
        <v>35.1</v>
      </c>
      <c r="X63" s="125">
        <v>15.3</v>
      </c>
      <c r="Y63" s="125"/>
      <c r="Z63" s="119"/>
      <c r="AA63" s="134">
        <v>0.8</v>
      </c>
      <c r="AB63" s="134">
        <v>0.7</v>
      </c>
      <c r="AC63" s="134">
        <v>0.7</v>
      </c>
      <c r="AD63" s="134">
        <v>0.6</v>
      </c>
      <c r="AE63" s="134">
        <v>0.7</v>
      </c>
    </row>
    <row r="64" spans="1:31" ht="17.149999999999999" customHeight="1" x14ac:dyDescent="0.35">
      <c r="B64" s="261"/>
      <c r="C64" s="261"/>
      <c r="D64" s="261"/>
      <c r="E64" s="23"/>
      <c r="F64" s="23"/>
      <c r="G64" s="23"/>
      <c r="H64" s="23"/>
      <c r="I64" s="23"/>
      <c r="J64" s="23"/>
      <c r="K64" s="23"/>
      <c r="L64" s="23"/>
      <c r="T64" s="142"/>
      <c r="U64" s="137" t="s">
        <v>190</v>
      </c>
      <c r="V64" s="137" t="s">
        <v>169</v>
      </c>
      <c r="W64" s="125">
        <v>33.5</v>
      </c>
      <c r="X64" s="125">
        <v>14</v>
      </c>
      <c r="Y64" s="125"/>
      <c r="Z64" s="119"/>
      <c r="AA64" s="134">
        <v>0.8</v>
      </c>
      <c r="AB64" s="134">
        <v>0.7</v>
      </c>
      <c r="AC64" s="134">
        <v>0.7</v>
      </c>
      <c r="AD64" s="134">
        <v>0.6</v>
      </c>
      <c r="AE64" s="134">
        <v>0.7</v>
      </c>
    </row>
    <row r="65" spans="2:31" ht="17.149999999999999" customHeight="1" x14ac:dyDescent="0.35">
      <c r="B65" s="238"/>
      <c r="C65" s="238"/>
      <c r="D65" s="238"/>
      <c r="E65" s="24"/>
      <c r="F65" s="24"/>
      <c r="G65" s="24"/>
      <c r="H65" s="24"/>
      <c r="I65" s="24"/>
      <c r="J65" s="24"/>
      <c r="K65" s="24"/>
      <c r="L65" s="24"/>
      <c r="T65" s="142"/>
      <c r="U65" s="137" t="s">
        <v>191</v>
      </c>
      <c r="V65" s="137" t="s">
        <v>169</v>
      </c>
      <c r="W65" s="125">
        <v>41.1</v>
      </c>
      <c r="X65" s="125">
        <v>17.899999999999999</v>
      </c>
      <c r="Y65" s="125"/>
      <c r="Z65" s="119"/>
      <c r="AA65" s="134">
        <v>0.8</v>
      </c>
      <c r="AB65" s="134">
        <v>0.7</v>
      </c>
      <c r="AC65" s="134">
        <v>0.7</v>
      </c>
      <c r="AD65" s="134">
        <v>0.6</v>
      </c>
      <c r="AE65" s="134">
        <v>0.7</v>
      </c>
    </row>
    <row r="66" spans="2:31" ht="17.149999999999999" customHeight="1" x14ac:dyDescent="0.35">
      <c r="B66" s="238"/>
      <c r="C66" s="238"/>
      <c r="D66" s="238"/>
      <c r="E66" s="24"/>
      <c r="F66" s="24"/>
      <c r="G66" s="24"/>
      <c r="H66" s="24"/>
      <c r="I66" s="24"/>
      <c r="J66" s="24"/>
      <c r="K66" s="24"/>
      <c r="L66" s="24"/>
      <c r="T66" s="142"/>
      <c r="U66" s="137" t="s">
        <v>192</v>
      </c>
      <c r="V66" s="137" t="s">
        <v>169</v>
      </c>
      <c r="W66" s="125">
        <v>36.799999999999997</v>
      </c>
      <c r="X66" s="125">
        <v>16</v>
      </c>
      <c r="Y66" s="125"/>
      <c r="Z66" s="119"/>
      <c r="AA66" s="134">
        <v>0.8</v>
      </c>
      <c r="AB66" s="134">
        <v>0.7</v>
      </c>
      <c r="AC66" s="134">
        <v>0.7</v>
      </c>
      <c r="AD66" s="134">
        <v>0.6</v>
      </c>
      <c r="AE66" s="134">
        <v>0.7</v>
      </c>
    </row>
    <row r="67" spans="2:31" ht="17.149999999999999" customHeight="1" x14ac:dyDescent="0.35">
      <c r="B67" s="238"/>
      <c r="C67" s="238"/>
      <c r="D67" s="238"/>
      <c r="E67" s="24"/>
      <c r="F67" s="24"/>
      <c r="G67" s="24"/>
      <c r="H67" s="24"/>
      <c r="I67" s="24"/>
      <c r="J67" s="24"/>
      <c r="K67" s="24"/>
      <c r="L67" s="24"/>
      <c r="T67" s="142"/>
      <c r="U67" s="137" t="s">
        <v>193</v>
      </c>
      <c r="V67" s="137" t="s">
        <v>169</v>
      </c>
      <c r="W67" s="125">
        <v>35</v>
      </c>
      <c r="X67" s="125">
        <v>14.7</v>
      </c>
      <c r="Y67" s="125"/>
      <c r="Z67" s="119"/>
      <c r="AA67" s="134">
        <v>0.8</v>
      </c>
      <c r="AB67" s="134">
        <v>0.7</v>
      </c>
      <c r="AC67" s="134">
        <v>0.7</v>
      </c>
      <c r="AD67" s="134">
        <v>0.6</v>
      </c>
      <c r="AE67" s="134">
        <v>0.7</v>
      </c>
    </row>
    <row r="68" spans="2:31" ht="17.149999999999999" customHeight="1" x14ac:dyDescent="0.35">
      <c r="B68" s="238"/>
      <c r="C68" s="238"/>
      <c r="D68" s="238"/>
      <c r="E68" s="24"/>
      <c r="F68" s="24"/>
      <c r="G68" s="24"/>
      <c r="H68" s="24"/>
      <c r="I68" s="24"/>
      <c r="J68" s="24"/>
      <c r="K68" s="24"/>
      <c r="L68" s="24"/>
      <c r="T68" s="142"/>
      <c r="U68" s="137" t="s">
        <v>194</v>
      </c>
      <c r="V68" s="137" t="s">
        <v>169</v>
      </c>
      <c r="W68" s="125">
        <v>42.9</v>
      </c>
      <c r="X68" s="125">
        <v>18.600000000000001</v>
      </c>
      <c r="Y68" s="125"/>
      <c r="Z68" s="119"/>
      <c r="AA68" s="134">
        <v>0.8</v>
      </c>
      <c r="AB68" s="134">
        <v>0.7</v>
      </c>
      <c r="AC68" s="134">
        <v>0.7</v>
      </c>
      <c r="AD68" s="134">
        <v>0.6</v>
      </c>
      <c r="AE68" s="134">
        <v>0.7</v>
      </c>
    </row>
    <row r="69" spans="2:31" ht="17.149999999999999" customHeight="1" x14ac:dyDescent="0.35">
      <c r="B69" s="238"/>
      <c r="C69" s="238"/>
      <c r="D69" s="238"/>
      <c r="E69" s="24"/>
      <c r="F69" s="24"/>
      <c r="G69" s="24"/>
      <c r="H69" s="24"/>
      <c r="I69" s="24"/>
      <c r="J69" s="24"/>
      <c r="K69" s="24"/>
      <c r="L69" s="24"/>
      <c r="T69" s="142"/>
      <c r="U69" s="137" t="s">
        <v>195</v>
      </c>
      <c r="V69" s="137" t="s">
        <v>169</v>
      </c>
      <c r="W69" s="125">
        <v>38.4</v>
      </c>
      <c r="X69" s="125">
        <v>16.7</v>
      </c>
      <c r="Y69" s="125"/>
      <c r="Z69" s="119"/>
      <c r="AA69" s="134">
        <v>0.8</v>
      </c>
      <c r="AB69" s="134">
        <v>0.7</v>
      </c>
      <c r="AC69" s="134">
        <v>0.7</v>
      </c>
      <c r="AD69" s="134">
        <v>0.6</v>
      </c>
      <c r="AE69" s="134">
        <v>0.7</v>
      </c>
    </row>
    <row r="70" spans="2:31" ht="15" customHeight="1" x14ac:dyDescent="0.35">
      <c r="T70" s="142"/>
      <c r="U70" s="137" t="s">
        <v>196</v>
      </c>
      <c r="V70" s="137" t="s">
        <v>169</v>
      </c>
      <c r="W70" s="125">
        <v>36.6</v>
      </c>
      <c r="X70" s="125">
        <v>15.1</v>
      </c>
      <c r="Y70" s="125"/>
      <c r="Z70" s="119"/>
      <c r="AA70" s="134">
        <v>0.8</v>
      </c>
      <c r="AB70" s="134">
        <v>0.7</v>
      </c>
      <c r="AC70" s="134">
        <v>0.7</v>
      </c>
      <c r="AD70" s="134">
        <v>0.6</v>
      </c>
      <c r="AE70" s="134">
        <v>0.7</v>
      </c>
    </row>
    <row r="71" spans="2:31" x14ac:dyDescent="0.35">
      <c r="T71" s="142"/>
      <c r="U71" s="137" t="s">
        <v>197</v>
      </c>
      <c r="V71" s="137" t="s">
        <v>198</v>
      </c>
      <c r="W71" s="125">
        <v>3.8</v>
      </c>
      <c r="X71" s="125">
        <v>1.4</v>
      </c>
      <c r="Y71" s="125"/>
      <c r="Z71" s="119"/>
      <c r="AA71" s="134">
        <v>0.8</v>
      </c>
      <c r="AB71" s="134">
        <v>0.7</v>
      </c>
      <c r="AC71" s="134">
        <v>0.7</v>
      </c>
      <c r="AD71" s="134">
        <v>0.6</v>
      </c>
      <c r="AE71" s="134">
        <v>0.7</v>
      </c>
    </row>
    <row r="72" spans="2:31" x14ac:dyDescent="0.35">
      <c r="T72" s="142"/>
      <c r="U72" s="137" t="s">
        <v>199</v>
      </c>
      <c r="V72" s="137" t="s">
        <v>198</v>
      </c>
      <c r="W72" s="125">
        <v>3.6</v>
      </c>
      <c r="X72" s="125">
        <v>1.4</v>
      </c>
      <c r="Y72" s="125"/>
      <c r="Z72" s="119"/>
      <c r="AA72" s="134">
        <v>0.8</v>
      </c>
      <c r="AB72" s="134">
        <v>0.7</v>
      </c>
      <c r="AC72" s="134">
        <v>0.7</v>
      </c>
      <c r="AD72" s="134">
        <v>0.6</v>
      </c>
      <c r="AE72" s="134">
        <v>0.7</v>
      </c>
    </row>
    <row r="73" spans="2:31" ht="15.75" customHeight="1" x14ac:dyDescent="0.35">
      <c r="T73" s="142"/>
      <c r="U73" s="137" t="s">
        <v>200</v>
      </c>
      <c r="V73" s="137" t="s">
        <v>198</v>
      </c>
      <c r="W73" s="125">
        <v>3.4</v>
      </c>
      <c r="X73" s="125">
        <v>1.1000000000000001</v>
      </c>
      <c r="Y73" s="125"/>
      <c r="Z73" s="119"/>
      <c r="AA73" s="134">
        <v>0.8</v>
      </c>
      <c r="AB73" s="134">
        <v>0.7</v>
      </c>
      <c r="AC73" s="134">
        <v>0.7</v>
      </c>
      <c r="AD73" s="134">
        <v>0.6</v>
      </c>
      <c r="AE73" s="134">
        <v>0.7</v>
      </c>
    </row>
    <row r="74" spans="2:31" ht="15" customHeight="1" x14ac:dyDescent="0.35">
      <c r="T74" s="142"/>
      <c r="U74" s="137" t="s">
        <v>201</v>
      </c>
      <c r="V74" s="137" t="s">
        <v>198</v>
      </c>
      <c r="W74" s="125">
        <v>4.2</v>
      </c>
      <c r="X74" s="125">
        <v>1.6</v>
      </c>
      <c r="Y74" s="125"/>
      <c r="Z74" s="119"/>
      <c r="AA74" s="134">
        <v>0.8</v>
      </c>
      <c r="AB74" s="134">
        <v>0.7</v>
      </c>
      <c r="AC74" s="134">
        <v>0.7</v>
      </c>
      <c r="AD74" s="134">
        <v>0.6</v>
      </c>
      <c r="AE74" s="134">
        <v>0.7</v>
      </c>
    </row>
    <row r="75" spans="2:31" x14ac:dyDescent="0.35">
      <c r="T75" s="142"/>
      <c r="U75" s="137" t="s">
        <v>202</v>
      </c>
      <c r="V75" s="137" t="s">
        <v>198</v>
      </c>
      <c r="W75" s="125">
        <v>3.8</v>
      </c>
      <c r="X75" s="125">
        <v>1.4</v>
      </c>
      <c r="Y75" s="125"/>
      <c r="Z75" s="119"/>
      <c r="AA75" s="134">
        <v>0.8</v>
      </c>
      <c r="AB75" s="134">
        <v>0.7</v>
      </c>
      <c r="AC75" s="134">
        <v>0.7</v>
      </c>
      <c r="AD75" s="134">
        <v>0.6</v>
      </c>
      <c r="AE75" s="134">
        <v>0.7</v>
      </c>
    </row>
    <row r="76" spans="2:31" x14ac:dyDescent="0.35">
      <c r="T76" s="142"/>
      <c r="U76" s="137" t="s">
        <v>203</v>
      </c>
      <c r="V76" s="137" t="s">
        <v>198</v>
      </c>
      <c r="W76" s="125">
        <v>3.6</v>
      </c>
      <c r="X76" s="125">
        <v>1.4</v>
      </c>
      <c r="Y76" s="125"/>
      <c r="Z76" s="119"/>
      <c r="AA76" s="134">
        <v>0.8</v>
      </c>
      <c r="AB76" s="134">
        <v>0.7</v>
      </c>
      <c r="AC76" s="134">
        <v>0.7</v>
      </c>
      <c r="AD76" s="134">
        <v>0.6</v>
      </c>
      <c r="AE76" s="134">
        <v>0.7</v>
      </c>
    </row>
    <row r="77" spans="2:31" x14ac:dyDescent="0.35">
      <c r="T77" s="142"/>
      <c r="U77" s="137" t="s">
        <v>204</v>
      </c>
      <c r="V77" s="137" t="s">
        <v>205</v>
      </c>
      <c r="W77" s="125">
        <v>10.8</v>
      </c>
      <c r="X77" s="125">
        <v>5.5</v>
      </c>
      <c r="Y77" s="125"/>
      <c r="Z77" s="119"/>
      <c r="AA77" s="134">
        <v>0.8</v>
      </c>
      <c r="AB77" s="134">
        <v>0.7</v>
      </c>
      <c r="AC77" s="134">
        <v>0.7</v>
      </c>
      <c r="AD77" s="134">
        <v>0.6</v>
      </c>
      <c r="AE77" s="134">
        <v>0.7</v>
      </c>
    </row>
    <row r="78" spans="2:31" x14ac:dyDescent="0.35">
      <c r="T78" s="142"/>
      <c r="U78" s="137" t="s">
        <v>206</v>
      </c>
      <c r="V78" s="137" t="s">
        <v>205</v>
      </c>
      <c r="W78" s="125">
        <v>9</v>
      </c>
      <c r="X78" s="125">
        <v>4.5999999999999996</v>
      </c>
      <c r="Y78" s="125"/>
      <c r="Z78" s="119"/>
      <c r="AA78" s="134">
        <v>0.8</v>
      </c>
      <c r="AB78" s="134">
        <v>0.7</v>
      </c>
      <c r="AC78" s="134">
        <v>0.7</v>
      </c>
      <c r="AD78" s="134">
        <v>0.6</v>
      </c>
      <c r="AE78" s="134">
        <v>0.7</v>
      </c>
    </row>
    <row r="79" spans="2:31" x14ac:dyDescent="0.35">
      <c r="T79" s="142"/>
      <c r="U79" s="137" t="s">
        <v>207</v>
      </c>
      <c r="V79" s="137" t="s">
        <v>205</v>
      </c>
      <c r="W79" s="125">
        <v>15.4</v>
      </c>
      <c r="X79" s="125">
        <v>8.5</v>
      </c>
      <c r="Y79" s="125"/>
      <c r="Z79" s="119"/>
      <c r="AA79" s="134">
        <v>0.8</v>
      </c>
      <c r="AB79" s="134">
        <v>0.7</v>
      </c>
      <c r="AC79" s="134">
        <v>0.7</v>
      </c>
      <c r="AD79" s="134">
        <v>0.6</v>
      </c>
      <c r="AE79" s="134">
        <v>0.7</v>
      </c>
    </row>
    <row r="80" spans="2:31" x14ac:dyDescent="0.35">
      <c r="T80" s="9"/>
      <c r="U80" s="137" t="s">
        <v>208</v>
      </c>
      <c r="V80" s="137" t="s">
        <v>205</v>
      </c>
      <c r="W80" s="125">
        <v>13.3</v>
      </c>
      <c r="X80" s="125">
        <v>7.5</v>
      </c>
      <c r="Y80" s="125"/>
      <c r="Z80" s="119"/>
      <c r="AA80" s="134">
        <v>0.8</v>
      </c>
      <c r="AB80" s="134">
        <v>0.7</v>
      </c>
      <c r="AC80" s="134">
        <v>0.7</v>
      </c>
      <c r="AD80" s="134">
        <v>0.6</v>
      </c>
      <c r="AE80" s="134">
        <v>0.7</v>
      </c>
    </row>
    <row r="81" spans="20:31" x14ac:dyDescent="0.35">
      <c r="T81" s="9"/>
      <c r="U81" s="117" t="s">
        <v>209</v>
      </c>
      <c r="V81" s="137" t="s">
        <v>210</v>
      </c>
      <c r="W81" s="125">
        <v>11.1</v>
      </c>
      <c r="X81" s="125">
        <v>4.8</v>
      </c>
      <c r="Y81" s="125"/>
      <c r="Z81" s="119"/>
      <c r="AA81" s="134">
        <v>0.8</v>
      </c>
      <c r="AB81" s="134">
        <v>0.7</v>
      </c>
      <c r="AC81" s="134">
        <v>0.7</v>
      </c>
      <c r="AD81" s="134">
        <v>0.6</v>
      </c>
      <c r="AE81" s="134">
        <v>0.7</v>
      </c>
    </row>
    <row r="82" spans="20:31" x14ac:dyDescent="0.35">
      <c r="T82" s="9"/>
      <c r="U82" s="117" t="s">
        <v>211</v>
      </c>
      <c r="V82" s="137" t="s">
        <v>210</v>
      </c>
      <c r="W82" s="125">
        <v>10.7</v>
      </c>
      <c r="X82" s="125">
        <v>4.0999999999999996</v>
      </c>
      <c r="Y82" s="125"/>
      <c r="Z82" s="119"/>
      <c r="AA82" s="134">
        <v>0.8</v>
      </c>
      <c r="AB82" s="134">
        <v>0.7</v>
      </c>
      <c r="AC82" s="134">
        <v>0.7</v>
      </c>
      <c r="AD82" s="134">
        <v>0.6</v>
      </c>
      <c r="AE82" s="134">
        <v>0.7</v>
      </c>
    </row>
    <row r="83" spans="20:31" x14ac:dyDescent="0.35">
      <c r="T83" s="9"/>
      <c r="U83" s="117" t="s">
        <v>212</v>
      </c>
      <c r="V83" s="137" t="s">
        <v>210</v>
      </c>
      <c r="W83" s="125">
        <v>9.6</v>
      </c>
      <c r="X83" s="125">
        <v>3.7</v>
      </c>
      <c r="Y83" s="125"/>
      <c r="Z83" s="119"/>
      <c r="AA83" s="134">
        <v>0.8</v>
      </c>
      <c r="AB83" s="134">
        <v>0.7</v>
      </c>
      <c r="AC83" s="134">
        <v>0.7</v>
      </c>
      <c r="AD83" s="134">
        <v>0.6</v>
      </c>
      <c r="AE83" s="134">
        <v>0.7</v>
      </c>
    </row>
    <row r="84" spans="20:31" x14ac:dyDescent="0.35">
      <c r="T84" s="9"/>
      <c r="U84" s="117" t="s">
        <v>213</v>
      </c>
      <c r="V84" s="137" t="s">
        <v>210</v>
      </c>
      <c r="W84" s="125">
        <v>11.4</v>
      </c>
      <c r="X84" s="125">
        <v>4.8</v>
      </c>
      <c r="Y84" s="125"/>
      <c r="Z84" s="119"/>
      <c r="AA84" s="134">
        <v>0.8</v>
      </c>
      <c r="AB84" s="134">
        <v>0.7</v>
      </c>
      <c r="AC84" s="134">
        <v>0.7</v>
      </c>
      <c r="AD84" s="134">
        <v>0.6</v>
      </c>
      <c r="AE84" s="134">
        <v>0.7</v>
      </c>
    </row>
    <row r="85" spans="20:31" x14ac:dyDescent="0.35">
      <c r="T85" s="9"/>
      <c r="U85" s="117" t="s">
        <v>214</v>
      </c>
      <c r="V85" s="137" t="s">
        <v>210</v>
      </c>
      <c r="W85" s="125">
        <v>10.9</v>
      </c>
      <c r="X85" s="125">
        <v>4.0999999999999996</v>
      </c>
      <c r="Y85" s="125"/>
      <c r="Z85" s="119"/>
      <c r="AA85" s="134">
        <v>0.8</v>
      </c>
      <c r="AB85" s="134">
        <v>0.7</v>
      </c>
      <c r="AC85" s="134">
        <v>0.7</v>
      </c>
      <c r="AD85" s="134">
        <v>0.6</v>
      </c>
      <c r="AE85" s="134">
        <v>0.7</v>
      </c>
    </row>
    <row r="86" spans="20:31" x14ac:dyDescent="0.35">
      <c r="T86" s="9"/>
      <c r="U86" s="117" t="s">
        <v>215</v>
      </c>
      <c r="V86" s="137" t="s">
        <v>210</v>
      </c>
      <c r="W86" s="125">
        <v>9.8000000000000007</v>
      </c>
      <c r="X86" s="125">
        <v>3.9</v>
      </c>
      <c r="Y86" s="125"/>
      <c r="Z86" s="119"/>
      <c r="AA86" s="134">
        <v>0.8</v>
      </c>
      <c r="AB86" s="134">
        <v>0.7</v>
      </c>
      <c r="AC86" s="134">
        <v>0.7</v>
      </c>
      <c r="AD86" s="134">
        <v>0.6</v>
      </c>
      <c r="AE86" s="134">
        <v>0.7</v>
      </c>
    </row>
    <row r="87" spans="20:31" x14ac:dyDescent="0.35">
      <c r="T87" s="9"/>
      <c r="U87" s="117" t="s">
        <v>216</v>
      </c>
      <c r="V87" s="137" t="s">
        <v>210</v>
      </c>
      <c r="W87" s="125">
        <v>12.2</v>
      </c>
      <c r="X87" s="125">
        <v>5</v>
      </c>
      <c r="Y87" s="125"/>
      <c r="Z87" s="119"/>
      <c r="AA87" s="134">
        <v>0.8</v>
      </c>
      <c r="AB87" s="134">
        <v>0.7</v>
      </c>
      <c r="AC87" s="134">
        <v>0.7</v>
      </c>
      <c r="AD87" s="134">
        <v>0.6</v>
      </c>
      <c r="AE87" s="134">
        <v>0.7</v>
      </c>
    </row>
    <row r="88" spans="20:31" x14ac:dyDescent="0.35">
      <c r="T88" s="9"/>
      <c r="U88" s="117" t="s">
        <v>217</v>
      </c>
      <c r="V88" s="137" t="s">
        <v>210</v>
      </c>
      <c r="W88" s="125">
        <v>11.7</v>
      </c>
      <c r="X88" s="125">
        <v>4.4000000000000004</v>
      </c>
      <c r="Y88" s="125"/>
      <c r="Z88" s="119"/>
      <c r="AA88" s="134">
        <v>0.8</v>
      </c>
      <c r="AB88" s="134">
        <v>0.7</v>
      </c>
      <c r="AC88" s="134">
        <v>0.7</v>
      </c>
      <c r="AD88" s="134">
        <v>0.6</v>
      </c>
      <c r="AE88" s="134">
        <v>0.7</v>
      </c>
    </row>
    <row r="89" spans="20:31" ht="66.75" customHeight="1" x14ac:dyDescent="0.35">
      <c r="T89" s="9"/>
      <c r="U89" s="117" t="s">
        <v>218</v>
      </c>
      <c r="V89" s="137" t="s">
        <v>210</v>
      </c>
      <c r="W89" s="125">
        <v>10.6</v>
      </c>
      <c r="X89" s="125">
        <v>3.9</v>
      </c>
      <c r="Y89" s="125"/>
      <c r="Z89" s="119"/>
      <c r="AA89" s="134">
        <v>0.8</v>
      </c>
      <c r="AB89" s="134">
        <v>0.7</v>
      </c>
      <c r="AC89" s="134">
        <v>0.7</v>
      </c>
      <c r="AD89" s="134">
        <v>0.6</v>
      </c>
      <c r="AE89" s="134">
        <v>0.7</v>
      </c>
    </row>
    <row r="90" spans="20:31" ht="25.5" customHeight="1" x14ac:dyDescent="0.35">
      <c r="T90" s="9"/>
      <c r="U90" s="117" t="s">
        <v>219</v>
      </c>
      <c r="V90" s="137" t="s">
        <v>210</v>
      </c>
      <c r="W90" s="125">
        <v>12.5</v>
      </c>
      <c r="X90" s="125">
        <v>5</v>
      </c>
      <c r="Y90" s="125"/>
      <c r="Z90" s="119"/>
      <c r="AA90" s="134">
        <v>0.8</v>
      </c>
      <c r="AB90" s="134">
        <v>0.7</v>
      </c>
      <c r="AC90" s="134">
        <v>0.7</v>
      </c>
      <c r="AD90" s="134">
        <v>0.6</v>
      </c>
      <c r="AE90" s="134">
        <v>0.7</v>
      </c>
    </row>
    <row r="91" spans="20:31" x14ac:dyDescent="0.35">
      <c r="T91" s="9"/>
      <c r="U91" s="117" t="s">
        <v>220</v>
      </c>
      <c r="V91" s="137" t="s">
        <v>210</v>
      </c>
      <c r="W91" s="125">
        <v>12</v>
      </c>
      <c r="X91" s="125">
        <v>4.4000000000000004</v>
      </c>
      <c r="Y91" s="125"/>
      <c r="Z91" s="119"/>
      <c r="AA91" s="134">
        <v>0.8</v>
      </c>
      <c r="AB91" s="134">
        <v>0.7</v>
      </c>
      <c r="AC91" s="134">
        <v>0.7</v>
      </c>
      <c r="AD91" s="134">
        <v>0.6</v>
      </c>
      <c r="AE91" s="134">
        <v>0.7</v>
      </c>
    </row>
    <row r="92" spans="20:31" x14ac:dyDescent="0.35">
      <c r="T92" s="9"/>
      <c r="U92" s="117" t="s">
        <v>221</v>
      </c>
      <c r="V92" s="137" t="s">
        <v>210</v>
      </c>
      <c r="W92" s="125">
        <v>10.8</v>
      </c>
      <c r="X92" s="125">
        <v>3.9</v>
      </c>
      <c r="Y92" s="125"/>
      <c r="Z92" s="119"/>
      <c r="AA92" s="134">
        <v>0.8</v>
      </c>
      <c r="AB92" s="134">
        <v>0.7</v>
      </c>
      <c r="AC92" s="134">
        <v>0.7</v>
      </c>
      <c r="AD92" s="134">
        <v>0.6</v>
      </c>
      <c r="AE92" s="134">
        <v>0.7</v>
      </c>
    </row>
    <row r="93" spans="20:31" x14ac:dyDescent="0.35">
      <c r="T93" s="9"/>
      <c r="V93" s="137"/>
    </row>
    <row r="94" spans="20:31" x14ac:dyDescent="0.35">
      <c r="T94" s="9"/>
      <c r="V94" s="137"/>
    </row>
    <row r="95" spans="20:31" x14ac:dyDescent="0.35">
      <c r="T95" s="142"/>
      <c r="U95" s="132"/>
      <c r="V95" s="137"/>
      <c r="W95" s="119"/>
      <c r="X95" s="119"/>
      <c r="Y95" s="119"/>
      <c r="Z95" s="119"/>
      <c r="AA95" s="134"/>
      <c r="AB95" s="134"/>
      <c r="AC95" s="134"/>
      <c r="AD95" s="134"/>
      <c r="AE95" s="134"/>
    </row>
    <row r="96" spans="20:31" x14ac:dyDescent="0.35">
      <c r="T96" s="142"/>
      <c r="U96" s="137" t="s">
        <v>222</v>
      </c>
      <c r="V96" s="137"/>
      <c r="W96" s="125">
        <v>51.1</v>
      </c>
      <c r="X96" s="125">
        <v>23.4</v>
      </c>
      <c r="Y96" s="125"/>
      <c r="Z96" s="119"/>
      <c r="AA96" s="134"/>
      <c r="AB96" s="134">
        <v>0.55000000000000004</v>
      </c>
      <c r="AC96" s="134"/>
      <c r="AD96" s="134">
        <v>0.5</v>
      </c>
      <c r="AE96" s="134">
        <v>0.55000000000000004</v>
      </c>
    </row>
    <row r="97" spans="20:31" x14ac:dyDescent="0.35">
      <c r="T97" s="142"/>
      <c r="U97" s="137" t="s">
        <v>223</v>
      </c>
      <c r="V97" s="137"/>
      <c r="W97" s="125">
        <v>53.6</v>
      </c>
      <c r="X97" s="125">
        <v>23.4</v>
      </c>
      <c r="Y97" s="125"/>
      <c r="Z97" s="119"/>
      <c r="AA97" s="134"/>
      <c r="AB97" s="134">
        <v>0.55000000000000004</v>
      </c>
      <c r="AC97" s="134"/>
      <c r="AD97" s="134">
        <v>0.5</v>
      </c>
      <c r="AE97" s="134">
        <v>0.55000000000000004</v>
      </c>
    </row>
    <row r="98" spans="20:31" x14ac:dyDescent="0.35">
      <c r="T98" s="142"/>
      <c r="U98" s="137" t="s">
        <v>224</v>
      </c>
      <c r="V98" s="137"/>
      <c r="W98" s="125">
        <v>34.9</v>
      </c>
      <c r="X98" s="125">
        <v>16.5</v>
      </c>
      <c r="Y98" s="125"/>
      <c r="Z98" s="119"/>
      <c r="AA98" s="134"/>
      <c r="AB98" s="134">
        <v>0.55000000000000004</v>
      </c>
      <c r="AC98" s="134"/>
      <c r="AD98" s="134">
        <v>0.5</v>
      </c>
      <c r="AE98" s="134">
        <v>0.55000000000000004</v>
      </c>
    </row>
    <row r="99" spans="20:31" x14ac:dyDescent="0.35">
      <c r="T99" s="142"/>
      <c r="U99" s="137" t="s">
        <v>225</v>
      </c>
      <c r="V99" s="137"/>
      <c r="W99" s="125">
        <v>33.4</v>
      </c>
      <c r="X99" s="125">
        <v>15.3</v>
      </c>
      <c r="Y99" s="125"/>
      <c r="Z99" s="119"/>
      <c r="AA99" s="134"/>
      <c r="AB99" s="134">
        <v>0.55000000000000004</v>
      </c>
      <c r="AC99" s="134"/>
      <c r="AD99" s="134">
        <v>0.5</v>
      </c>
      <c r="AE99" s="134">
        <v>0.55000000000000004</v>
      </c>
    </row>
    <row r="100" spans="20:31" x14ac:dyDescent="0.35">
      <c r="T100" s="142"/>
      <c r="U100" s="137" t="s">
        <v>226</v>
      </c>
      <c r="V100" s="137"/>
      <c r="W100" s="125">
        <v>63.5</v>
      </c>
      <c r="X100" s="125">
        <v>28</v>
      </c>
      <c r="Y100" s="125"/>
      <c r="Z100" s="119"/>
      <c r="AA100" s="134"/>
      <c r="AB100" s="134">
        <v>0.55000000000000004</v>
      </c>
      <c r="AC100" s="134"/>
      <c r="AD100" s="134">
        <v>0.5</v>
      </c>
      <c r="AE100" s="134">
        <v>0.55000000000000004</v>
      </c>
    </row>
    <row r="101" spans="20:31" x14ac:dyDescent="0.35">
      <c r="T101" s="142"/>
      <c r="U101" s="137" t="s">
        <v>227</v>
      </c>
      <c r="V101" s="137"/>
      <c r="W101" s="125">
        <v>42.3</v>
      </c>
      <c r="X101" s="125">
        <v>18.399999999999999</v>
      </c>
      <c r="Y101" s="125"/>
      <c r="Z101" s="119"/>
      <c r="AA101" s="134"/>
      <c r="AB101" s="134">
        <v>0.55000000000000004</v>
      </c>
      <c r="AC101" s="134"/>
      <c r="AD101" s="134">
        <v>0.5</v>
      </c>
      <c r="AE101" s="134">
        <v>0.55000000000000004</v>
      </c>
    </row>
    <row r="102" spans="20:31" ht="15.5" x14ac:dyDescent="0.35">
      <c r="T102" s="147"/>
      <c r="U102" s="137" t="s">
        <v>228</v>
      </c>
      <c r="V102" s="137"/>
      <c r="W102" s="125">
        <v>44.5</v>
      </c>
      <c r="X102" s="125">
        <v>18.899999999999999</v>
      </c>
      <c r="Y102" s="125"/>
      <c r="Z102" s="119"/>
      <c r="AA102" s="134"/>
      <c r="AB102" s="134">
        <v>0.55000000000000004</v>
      </c>
      <c r="AC102" s="134"/>
      <c r="AD102" s="134">
        <v>0.5</v>
      </c>
      <c r="AE102" s="134">
        <v>0.55000000000000004</v>
      </c>
    </row>
    <row r="103" spans="20:31" ht="15.5" x14ac:dyDescent="0.35">
      <c r="T103" s="142"/>
      <c r="U103" s="148" t="s">
        <v>229</v>
      </c>
      <c r="V103" s="137"/>
      <c r="W103" s="125">
        <v>43.5</v>
      </c>
      <c r="X103" s="125">
        <v>19.350000000000001</v>
      </c>
      <c r="Y103" s="125"/>
      <c r="Z103" s="119"/>
      <c r="AA103" s="134"/>
      <c r="AB103" s="134">
        <v>0.55000000000000004</v>
      </c>
      <c r="AC103" s="134"/>
      <c r="AD103" s="134">
        <v>0.5</v>
      </c>
      <c r="AE103" s="134">
        <v>0.55000000000000004</v>
      </c>
    </row>
    <row r="104" spans="20:31" ht="29" x14ac:dyDescent="0.35">
      <c r="T104" s="142"/>
      <c r="U104" s="137" t="s">
        <v>230</v>
      </c>
      <c r="V104" s="137"/>
      <c r="W104" s="125">
        <v>52.9</v>
      </c>
      <c r="X104" s="125">
        <v>23.2</v>
      </c>
      <c r="Y104" s="125"/>
      <c r="Z104" s="119"/>
      <c r="AA104" s="134"/>
      <c r="AB104" s="134">
        <v>0.55000000000000004</v>
      </c>
      <c r="AC104" s="134"/>
      <c r="AD104" s="134">
        <v>0.5</v>
      </c>
      <c r="AE104" s="134">
        <v>0.55000000000000004</v>
      </c>
    </row>
    <row r="105" spans="20:31" x14ac:dyDescent="0.35">
      <c r="T105" s="142"/>
      <c r="U105" s="137" t="s">
        <v>231</v>
      </c>
      <c r="V105" s="137"/>
      <c r="W105" s="125">
        <v>38.049999999999997</v>
      </c>
      <c r="X105" s="125">
        <v>16.2</v>
      </c>
      <c r="Y105" s="125"/>
      <c r="Z105" s="119"/>
      <c r="AA105" s="134"/>
      <c r="AB105" s="134">
        <v>0.55000000000000004</v>
      </c>
      <c r="AC105" s="134"/>
      <c r="AD105" s="134">
        <v>0.5</v>
      </c>
      <c r="AE105" s="134">
        <v>0.55000000000000004</v>
      </c>
    </row>
    <row r="106" spans="20:31" x14ac:dyDescent="0.35">
      <c r="T106" s="9"/>
      <c r="U106" s="137" t="s">
        <v>232</v>
      </c>
      <c r="V106" s="137"/>
      <c r="W106" s="125">
        <v>31.6</v>
      </c>
      <c r="X106" s="125">
        <v>13.5</v>
      </c>
      <c r="Y106" s="125"/>
      <c r="Z106" s="119"/>
      <c r="AA106" s="134"/>
      <c r="AB106" s="134">
        <v>0.55000000000000004</v>
      </c>
      <c r="AC106" s="134"/>
      <c r="AD106" s="134">
        <v>0.5</v>
      </c>
      <c r="AE106" s="134">
        <v>0.55000000000000004</v>
      </c>
    </row>
    <row r="107" spans="20:31" x14ac:dyDescent="0.35">
      <c r="T107" s="142"/>
      <c r="U107" s="117"/>
      <c r="V107" s="137"/>
      <c r="W107" s="119"/>
      <c r="X107" s="119"/>
      <c r="Y107" s="119"/>
      <c r="Z107" s="119"/>
      <c r="AA107" s="134"/>
      <c r="AB107" s="134"/>
      <c r="AC107" s="134"/>
      <c r="AD107" s="134"/>
      <c r="AE107" s="134"/>
    </row>
    <row r="108" spans="20:31" x14ac:dyDescent="0.35">
      <c r="T108" s="142"/>
      <c r="U108" s="150"/>
      <c r="V108" s="137"/>
      <c r="W108" s="119"/>
      <c r="X108" s="119"/>
      <c r="Y108" s="119"/>
      <c r="Z108" s="119"/>
      <c r="AA108" s="134"/>
      <c r="AB108" s="134"/>
      <c r="AC108" s="134"/>
      <c r="AD108" s="134"/>
      <c r="AE108" s="134"/>
    </row>
    <row r="109" spans="20:31" x14ac:dyDescent="0.35">
      <c r="T109" s="142"/>
      <c r="U109" s="137" t="s">
        <v>233</v>
      </c>
      <c r="V109" s="137"/>
      <c r="W109" s="125">
        <v>20.100000000000001</v>
      </c>
      <c r="X109" s="125">
        <v>6.2</v>
      </c>
      <c r="Y109" s="125">
        <v>18.2</v>
      </c>
      <c r="Z109" s="125">
        <v>5.3</v>
      </c>
      <c r="AA109" s="134"/>
      <c r="AB109" s="134">
        <v>0.55000000000000004</v>
      </c>
      <c r="AC109" s="134"/>
      <c r="AD109" s="134">
        <v>0.5</v>
      </c>
      <c r="AE109" s="134">
        <v>0.55000000000000004</v>
      </c>
    </row>
    <row r="110" spans="20:31" x14ac:dyDescent="0.35">
      <c r="T110" s="142"/>
      <c r="U110" s="137" t="s">
        <v>234</v>
      </c>
      <c r="V110" s="137"/>
      <c r="W110" s="125">
        <v>17.600000000000001</v>
      </c>
      <c r="X110" s="125">
        <v>5</v>
      </c>
      <c r="Y110" s="125">
        <v>17.3</v>
      </c>
      <c r="Z110" s="125">
        <v>5</v>
      </c>
      <c r="AA110" s="134"/>
      <c r="AB110" s="134">
        <v>0.55000000000000004</v>
      </c>
      <c r="AC110" s="134"/>
      <c r="AD110" s="134">
        <v>0.5</v>
      </c>
      <c r="AE110" s="134">
        <v>0.55000000000000004</v>
      </c>
    </row>
    <row r="111" spans="20:31" x14ac:dyDescent="0.35">
      <c r="T111" s="142"/>
      <c r="U111" s="137" t="s">
        <v>235</v>
      </c>
      <c r="V111" s="137"/>
      <c r="W111" s="125">
        <v>15.2</v>
      </c>
      <c r="X111" s="125">
        <v>5.7</v>
      </c>
      <c r="Y111" s="125">
        <v>11.7</v>
      </c>
      <c r="Z111" s="125">
        <v>3.8</v>
      </c>
      <c r="AA111" s="134"/>
      <c r="AB111" s="134">
        <v>0.55000000000000004</v>
      </c>
      <c r="AC111" s="134"/>
      <c r="AD111" s="134">
        <v>0.5</v>
      </c>
      <c r="AE111" s="134">
        <v>0.55000000000000004</v>
      </c>
    </row>
    <row r="112" spans="20:31" x14ac:dyDescent="0.35">
      <c r="T112" s="142"/>
      <c r="U112" s="137" t="s">
        <v>236</v>
      </c>
      <c r="V112" s="137"/>
      <c r="W112" s="125"/>
      <c r="X112" s="125"/>
      <c r="Y112" s="125">
        <v>21.3</v>
      </c>
      <c r="Z112" s="119">
        <v>6.1</v>
      </c>
      <c r="AA112" s="134"/>
      <c r="AB112" s="134">
        <v>0.55000000000000004</v>
      </c>
      <c r="AC112" s="134"/>
      <c r="AD112" s="134">
        <v>0.5</v>
      </c>
      <c r="AE112" s="134">
        <v>0.55000000000000004</v>
      </c>
    </row>
    <row r="113" spans="20:31" x14ac:dyDescent="0.35">
      <c r="T113" s="142"/>
      <c r="U113" s="137" t="s">
        <v>237</v>
      </c>
      <c r="V113" s="137"/>
      <c r="W113" s="125">
        <v>5.9</v>
      </c>
      <c r="X113" s="125">
        <v>1.9</v>
      </c>
      <c r="Y113" s="125">
        <v>5.4</v>
      </c>
      <c r="Z113" s="125">
        <v>1.7</v>
      </c>
      <c r="AA113" s="134"/>
      <c r="AB113" s="134">
        <v>0.55000000000000004</v>
      </c>
      <c r="AC113" s="134"/>
      <c r="AD113" s="134">
        <v>0.5</v>
      </c>
      <c r="AE113" s="134">
        <v>0.55000000000000004</v>
      </c>
    </row>
    <row r="114" spans="20:31" x14ac:dyDescent="0.35">
      <c r="T114" s="142"/>
      <c r="U114" s="137" t="s">
        <v>238</v>
      </c>
      <c r="V114" s="137"/>
      <c r="W114" s="125">
        <v>14.2</v>
      </c>
      <c r="X114" s="125">
        <v>4.3</v>
      </c>
      <c r="Y114" s="125">
        <v>12.4</v>
      </c>
      <c r="Z114" s="125">
        <v>3.6</v>
      </c>
      <c r="AA114" s="134"/>
      <c r="AB114" s="134">
        <v>0.55000000000000004</v>
      </c>
      <c r="AC114" s="134"/>
      <c r="AD114" s="134">
        <v>0.5</v>
      </c>
      <c r="AE114" s="134">
        <v>0.55000000000000004</v>
      </c>
    </row>
    <row r="115" spans="20:31" x14ac:dyDescent="0.35">
      <c r="T115" s="142"/>
      <c r="U115" s="137" t="s">
        <v>239</v>
      </c>
      <c r="V115" s="137"/>
      <c r="W115" s="125">
        <v>15.2</v>
      </c>
      <c r="X115" s="125">
        <v>5.7</v>
      </c>
      <c r="Y115" s="125">
        <v>11.7</v>
      </c>
      <c r="Z115" s="119">
        <v>3.8</v>
      </c>
      <c r="AA115" s="134"/>
      <c r="AB115" s="134">
        <v>0.55000000000000004</v>
      </c>
      <c r="AC115" s="134"/>
      <c r="AD115" s="134">
        <v>0.5</v>
      </c>
      <c r="AE115" s="134">
        <v>0.55000000000000004</v>
      </c>
    </row>
    <row r="116" spans="20:31" x14ac:dyDescent="0.35">
      <c r="T116" s="142"/>
      <c r="U116" s="150"/>
      <c r="V116" s="137"/>
      <c r="W116" s="119"/>
      <c r="X116" s="119"/>
      <c r="Y116" s="119"/>
      <c r="Z116" s="119"/>
      <c r="AA116" s="134"/>
      <c r="AB116" s="134"/>
      <c r="AC116" s="134"/>
      <c r="AD116" s="134"/>
      <c r="AE116" s="134">
        <v>0.55000000000000004</v>
      </c>
    </row>
    <row r="117" spans="20:31" x14ac:dyDescent="0.35">
      <c r="T117" s="142"/>
      <c r="U117" s="137" t="s">
        <v>240</v>
      </c>
      <c r="V117" s="137"/>
      <c r="W117" s="125">
        <v>2.6</v>
      </c>
      <c r="X117" s="125">
        <v>1.5</v>
      </c>
      <c r="Y117" s="125"/>
      <c r="Z117" s="119"/>
      <c r="AA117" s="134"/>
      <c r="AB117" s="134">
        <v>0.55000000000000004</v>
      </c>
      <c r="AC117" s="134"/>
      <c r="AD117" s="134">
        <v>0.5</v>
      </c>
      <c r="AE117" s="134">
        <v>0.55000000000000004</v>
      </c>
    </row>
    <row r="118" spans="20:31" x14ac:dyDescent="0.35">
      <c r="T118" s="142"/>
      <c r="U118" s="137" t="s">
        <v>241</v>
      </c>
      <c r="V118" s="137"/>
      <c r="W118" s="125">
        <v>9.6999999999999993</v>
      </c>
      <c r="X118" s="125">
        <v>5.4</v>
      </c>
      <c r="Y118" s="125"/>
      <c r="Z118" s="119"/>
      <c r="AA118" s="134"/>
      <c r="AB118" s="134">
        <v>0.55000000000000004</v>
      </c>
      <c r="AC118" s="134"/>
      <c r="AD118" s="134">
        <v>0.5</v>
      </c>
      <c r="AE118" s="134">
        <v>0.55000000000000004</v>
      </c>
    </row>
    <row r="119" spans="20:31" x14ac:dyDescent="0.35">
      <c r="T119" s="9"/>
      <c r="U119" s="137" t="s">
        <v>242</v>
      </c>
      <c r="V119" s="137"/>
      <c r="W119" s="125">
        <v>0.7</v>
      </c>
      <c r="X119" s="125">
        <v>0.4</v>
      </c>
      <c r="Y119" s="125"/>
      <c r="Z119" s="119"/>
      <c r="AA119" s="134"/>
      <c r="AB119" s="134">
        <v>0.55000000000000004</v>
      </c>
      <c r="AC119" s="134"/>
      <c r="AD119" s="134">
        <v>0.5</v>
      </c>
      <c r="AE119" s="134">
        <v>0.55000000000000004</v>
      </c>
    </row>
    <row r="120" spans="20:31" x14ac:dyDescent="0.35">
      <c r="T120" s="142"/>
      <c r="U120" s="117"/>
      <c r="V120" s="137"/>
      <c r="W120" s="119"/>
      <c r="X120" s="119"/>
      <c r="Y120" s="119"/>
      <c r="Z120" s="119"/>
      <c r="AA120" s="134"/>
      <c r="AB120" s="134"/>
      <c r="AC120" s="134"/>
      <c r="AD120" s="134"/>
      <c r="AE120" s="134">
        <v>0.55000000000000004</v>
      </c>
    </row>
    <row r="121" spans="20:31" x14ac:dyDescent="0.35">
      <c r="T121" s="142"/>
      <c r="U121" s="150"/>
      <c r="V121" s="137"/>
      <c r="W121" s="119"/>
      <c r="X121" s="119"/>
      <c r="Y121" s="119"/>
      <c r="Z121" s="119"/>
      <c r="AA121" s="134"/>
      <c r="AB121" s="134"/>
      <c r="AC121" s="134"/>
      <c r="AD121" s="134"/>
      <c r="AE121" s="134">
        <v>0.55000000000000004</v>
      </c>
    </row>
    <row r="122" spans="20:31" x14ac:dyDescent="0.35">
      <c r="T122" s="9"/>
      <c r="U122" s="137" t="s">
        <v>243</v>
      </c>
      <c r="V122" s="137"/>
      <c r="W122" s="125">
        <v>21.6</v>
      </c>
      <c r="X122" s="125">
        <v>6.2</v>
      </c>
      <c r="Y122" s="125"/>
      <c r="Z122" s="119"/>
      <c r="AA122" s="134"/>
      <c r="AB122" s="134">
        <v>0.55000000000000004</v>
      </c>
      <c r="AC122" s="134"/>
      <c r="AD122" s="134">
        <v>0.5</v>
      </c>
      <c r="AE122" s="134">
        <v>0.55000000000000004</v>
      </c>
    </row>
    <row r="123" spans="20:31" x14ac:dyDescent="0.35">
      <c r="T123" s="9"/>
      <c r="U123" s="117"/>
      <c r="V123" s="137"/>
      <c r="W123" s="119"/>
      <c r="X123" s="119"/>
      <c r="Y123" s="119"/>
      <c r="Z123" s="119"/>
      <c r="AA123" s="134"/>
      <c r="AB123" s="134"/>
      <c r="AC123" s="134"/>
      <c r="AD123" s="134"/>
      <c r="AE123" s="134">
        <v>0.55000000000000004</v>
      </c>
    </row>
    <row r="124" spans="20:31" x14ac:dyDescent="0.35">
      <c r="T124" s="142"/>
      <c r="U124" s="132"/>
      <c r="V124" s="137"/>
      <c r="W124" s="119"/>
      <c r="X124" s="119"/>
      <c r="Y124" s="119"/>
      <c r="Z124" s="119"/>
      <c r="AA124" s="134"/>
      <c r="AB124" s="134"/>
      <c r="AC124" s="134"/>
      <c r="AD124" s="134"/>
      <c r="AE124" s="134">
        <v>0.55000000000000004</v>
      </c>
    </row>
    <row r="125" spans="20:31" x14ac:dyDescent="0.35">
      <c r="T125" s="142"/>
      <c r="U125" s="137" t="s">
        <v>244</v>
      </c>
      <c r="V125" s="137"/>
      <c r="W125" s="125">
        <v>0.26900000000000002</v>
      </c>
      <c r="X125" s="125">
        <v>0.17599999999999999</v>
      </c>
      <c r="Y125" s="125"/>
      <c r="Z125" s="119"/>
      <c r="AA125" s="134"/>
      <c r="AB125" s="134">
        <v>0.6</v>
      </c>
      <c r="AC125" s="134"/>
      <c r="AD125" s="134">
        <v>0.5</v>
      </c>
      <c r="AE125" s="134">
        <v>0.6</v>
      </c>
    </row>
    <row r="126" spans="20:31" x14ac:dyDescent="0.35">
      <c r="T126" s="142"/>
      <c r="U126" s="137" t="s">
        <v>245</v>
      </c>
      <c r="V126" s="137"/>
      <c r="W126" s="125">
        <v>0.252</v>
      </c>
      <c r="X126" s="125">
        <v>0.151</v>
      </c>
      <c r="Y126" s="125"/>
      <c r="Z126" s="125"/>
      <c r="AA126" s="134"/>
      <c r="AB126" s="134">
        <v>0.6</v>
      </c>
      <c r="AC126" s="134"/>
      <c r="AD126" s="134">
        <v>0.5</v>
      </c>
      <c r="AE126" s="134">
        <v>0.6</v>
      </c>
    </row>
    <row r="127" spans="20:31" x14ac:dyDescent="0.35">
      <c r="T127" s="142"/>
      <c r="U127" s="137" t="s">
        <v>246</v>
      </c>
      <c r="V127" s="137"/>
      <c r="W127" s="125">
        <v>0.76400000000000001</v>
      </c>
      <c r="X127" s="125">
        <v>0.39600000000000002</v>
      </c>
      <c r="Y127" s="125"/>
      <c r="Z127" s="119"/>
      <c r="AA127" s="134"/>
      <c r="AB127" s="134">
        <v>0.6</v>
      </c>
      <c r="AC127" s="134"/>
      <c r="AD127" s="134">
        <v>0.5</v>
      </c>
      <c r="AE127" s="134">
        <v>0.6</v>
      </c>
    </row>
    <row r="128" spans="20:31" x14ac:dyDescent="0.35">
      <c r="T128" s="142"/>
      <c r="U128" s="137" t="s">
        <v>247</v>
      </c>
      <c r="V128" s="137"/>
      <c r="W128" s="125">
        <v>0.73099999999999998</v>
      </c>
      <c r="X128" s="125">
        <v>0.34599999999999997</v>
      </c>
      <c r="Y128" s="125"/>
      <c r="Z128" s="119"/>
      <c r="AA128" s="134"/>
      <c r="AB128" s="134">
        <v>0.6</v>
      </c>
      <c r="AC128" s="134"/>
      <c r="AD128" s="134">
        <v>0.5</v>
      </c>
      <c r="AE128" s="134">
        <v>0.6</v>
      </c>
    </row>
    <row r="129" spans="20:31" x14ac:dyDescent="0.35">
      <c r="T129" s="142"/>
      <c r="U129" s="137" t="s">
        <v>248</v>
      </c>
      <c r="V129" s="137"/>
      <c r="W129" s="125">
        <v>0.41299999999999998</v>
      </c>
      <c r="X129" s="125">
        <v>0.20799999999999999</v>
      </c>
      <c r="Y129" s="125"/>
      <c r="Z129" s="119"/>
      <c r="AA129" s="134"/>
      <c r="AB129" s="134">
        <v>0.6</v>
      </c>
      <c r="AC129" s="134"/>
      <c r="AD129" s="134">
        <v>0.5</v>
      </c>
      <c r="AE129" s="134">
        <v>0.6</v>
      </c>
    </row>
    <row r="130" spans="20:31" x14ac:dyDescent="0.35">
      <c r="T130" s="142"/>
      <c r="U130" s="137" t="s">
        <v>249</v>
      </c>
      <c r="V130" s="137"/>
      <c r="W130" s="125">
        <v>0.38500000000000001</v>
      </c>
      <c r="X130" s="125">
        <v>0.17599999999999999</v>
      </c>
      <c r="Y130" s="125"/>
      <c r="Z130" s="119"/>
      <c r="AA130" s="134"/>
      <c r="AB130" s="134">
        <v>0.6</v>
      </c>
      <c r="AC130" s="134"/>
      <c r="AD130" s="134">
        <v>0.5</v>
      </c>
      <c r="AE130" s="134">
        <v>0.6</v>
      </c>
    </row>
    <row r="131" spans="20:31" x14ac:dyDescent="0.35">
      <c r="T131" s="142"/>
      <c r="U131" s="137" t="s">
        <v>250</v>
      </c>
      <c r="V131" s="137"/>
      <c r="W131" s="125">
        <v>0.38800000000000001</v>
      </c>
      <c r="X131" s="125">
        <v>0.19</v>
      </c>
      <c r="Y131" s="125"/>
      <c r="Z131" s="119"/>
      <c r="AA131" s="134"/>
      <c r="AB131" s="134">
        <v>0.6</v>
      </c>
      <c r="AC131" s="134"/>
      <c r="AD131" s="134">
        <v>0.5</v>
      </c>
      <c r="AE131" s="134">
        <v>0.6</v>
      </c>
    </row>
    <row r="132" spans="20:31" x14ac:dyDescent="0.35">
      <c r="T132" s="142"/>
      <c r="U132" s="137" t="s">
        <v>251</v>
      </c>
      <c r="V132" s="137"/>
      <c r="W132" s="125">
        <v>0.35699999999999998</v>
      </c>
      <c r="X132" s="125">
        <v>0.17399999999999999</v>
      </c>
      <c r="Y132" s="125"/>
      <c r="Z132" s="119"/>
      <c r="AA132" s="134"/>
      <c r="AB132" s="134">
        <v>0.6</v>
      </c>
      <c r="AC132" s="134"/>
      <c r="AD132" s="134">
        <v>0.5</v>
      </c>
      <c r="AE132" s="134">
        <v>0.6</v>
      </c>
    </row>
    <row r="133" spans="20:31" x14ac:dyDescent="0.35">
      <c r="T133" s="142"/>
      <c r="U133" s="137" t="s">
        <v>252</v>
      </c>
      <c r="V133" s="137"/>
      <c r="W133" s="125">
        <v>0.32800000000000001</v>
      </c>
      <c r="X133" s="125">
        <v>0.17399999999999999</v>
      </c>
      <c r="Y133" s="125"/>
      <c r="Z133" s="119"/>
      <c r="AA133" s="134"/>
      <c r="AB133" s="134">
        <v>0.6</v>
      </c>
      <c r="AC133" s="134"/>
      <c r="AD133" s="134">
        <v>0.5</v>
      </c>
      <c r="AE133" s="134">
        <v>0.6</v>
      </c>
    </row>
    <row r="134" spans="20:31" x14ac:dyDescent="0.35">
      <c r="T134" s="142"/>
      <c r="U134" s="137" t="s">
        <v>253</v>
      </c>
      <c r="V134" s="137"/>
      <c r="W134" s="125">
        <v>0.311</v>
      </c>
      <c r="X134" s="125">
        <v>0.153</v>
      </c>
      <c r="Y134" s="125"/>
      <c r="Z134" s="119"/>
      <c r="AA134" s="134"/>
      <c r="AB134" s="134">
        <v>0.6</v>
      </c>
      <c r="AC134" s="134"/>
      <c r="AD134" s="134">
        <v>0.5</v>
      </c>
      <c r="AE134" s="134">
        <v>0.6</v>
      </c>
    </row>
    <row r="135" spans="20:31" x14ac:dyDescent="0.35">
      <c r="T135" s="142"/>
      <c r="U135" s="137" t="s">
        <v>248</v>
      </c>
      <c r="V135" s="137"/>
      <c r="W135" s="125">
        <v>0.26700000000000002</v>
      </c>
      <c r="X135" s="125">
        <v>0.14199999999999999</v>
      </c>
      <c r="Y135" s="125"/>
      <c r="Z135" s="119"/>
      <c r="AA135" s="134"/>
      <c r="AB135" s="134">
        <v>0.6</v>
      </c>
      <c r="AC135" s="134"/>
      <c r="AD135" s="134">
        <v>0.5</v>
      </c>
      <c r="AE135" s="134">
        <v>0.6</v>
      </c>
    </row>
    <row r="136" spans="20:31" x14ac:dyDescent="0.35">
      <c r="T136" s="142"/>
      <c r="U136" s="137" t="s">
        <v>254</v>
      </c>
      <c r="V136" s="137"/>
      <c r="W136" s="125">
        <v>0.249</v>
      </c>
      <c r="X136" s="125">
        <v>0.121</v>
      </c>
      <c r="Y136" s="125"/>
      <c r="Z136" s="119"/>
      <c r="AA136" s="134"/>
      <c r="AB136" s="134">
        <v>0.6</v>
      </c>
      <c r="AC136" s="134"/>
      <c r="AD136" s="134">
        <v>0.5</v>
      </c>
      <c r="AE136" s="134">
        <v>0.6</v>
      </c>
    </row>
    <row r="137" spans="20:31" x14ac:dyDescent="0.35">
      <c r="T137" s="142"/>
      <c r="U137" s="137" t="s">
        <v>255</v>
      </c>
      <c r="V137" s="137"/>
      <c r="W137" s="125">
        <v>2.145</v>
      </c>
      <c r="X137" s="125">
        <v>1.2090000000000001</v>
      </c>
      <c r="Y137" s="125"/>
      <c r="Z137" s="119"/>
      <c r="AA137" s="134"/>
      <c r="AB137" s="134">
        <v>0.6</v>
      </c>
      <c r="AC137" s="134"/>
      <c r="AD137" s="134">
        <v>0.5</v>
      </c>
      <c r="AE137" s="134">
        <v>0.6</v>
      </c>
    </row>
    <row r="138" spans="20:31" x14ac:dyDescent="0.35">
      <c r="T138" s="142"/>
      <c r="U138" s="137" t="s">
        <v>256</v>
      </c>
      <c r="V138" s="137"/>
      <c r="W138" s="125">
        <v>1.9910000000000001</v>
      </c>
      <c r="X138" s="125">
        <v>0.94099999999999995</v>
      </c>
      <c r="Y138" s="125"/>
      <c r="Z138" s="119"/>
      <c r="AA138" s="134"/>
      <c r="AB138" s="134">
        <v>0.6</v>
      </c>
      <c r="AC138" s="134"/>
      <c r="AD138" s="134">
        <v>0.5</v>
      </c>
      <c r="AE138" s="134">
        <v>0.6</v>
      </c>
    </row>
    <row r="139" spans="20:31" x14ac:dyDescent="0.35">
      <c r="T139" s="142"/>
      <c r="U139" s="137" t="s">
        <v>257</v>
      </c>
      <c r="V139" s="137"/>
      <c r="W139" s="125">
        <v>1.42</v>
      </c>
      <c r="X139" s="125">
        <v>0.77400000000000002</v>
      </c>
      <c r="Y139" s="125"/>
      <c r="Z139" s="119"/>
      <c r="AA139" s="134"/>
      <c r="AB139" s="134">
        <v>0.6</v>
      </c>
      <c r="AC139" s="134"/>
      <c r="AD139" s="134">
        <v>0.5</v>
      </c>
      <c r="AE139" s="134">
        <v>0.6</v>
      </c>
    </row>
    <row r="140" spans="20:31" x14ac:dyDescent="0.35">
      <c r="T140" s="142"/>
      <c r="U140" s="137" t="s">
        <v>258</v>
      </c>
      <c r="V140" s="137"/>
      <c r="W140" s="125">
        <v>1.3420000000000001</v>
      </c>
      <c r="X140" s="125">
        <v>0.54300000000000004</v>
      </c>
      <c r="Y140" s="125"/>
      <c r="Z140" s="119"/>
      <c r="AA140" s="134"/>
      <c r="AB140" s="134">
        <v>0.6</v>
      </c>
      <c r="AC140" s="134"/>
      <c r="AD140" s="134">
        <v>0.5</v>
      </c>
      <c r="AE140" s="134">
        <v>0.6</v>
      </c>
    </row>
    <row r="141" spans="20:31" x14ac:dyDescent="0.35">
      <c r="T141" s="142"/>
      <c r="U141" s="137" t="s">
        <v>259</v>
      </c>
      <c r="V141" s="137"/>
      <c r="W141" s="125">
        <v>2.468</v>
      </c>
      <c r="X141" s="125">
        <v>1.3720000000000001</v>
      </c>
      <c r="Y141" s="125"/>
      <c r="Z141" s="119"/>
      <c r="AA141" s="134"/>
      <c r="AB141" s="134">
        <v>0.6</v>
      </c>
      <c r="AC141" s="134"/>
      <c r="AD141" s="134">
        <v>0.5</v>
      </c>
      <c r="AE141" s="134">
        <v>0.6</v>
      </c>
    </row>
    <row r="142" spans="20:31" x14ac:dyDescent="0.35">
      <c r="T142" s="142"/>
      <c r="U142" s="137" t="s">
        <v>260</v>
      </c>
      <c r="V142" s="137"/>
      <c r="W142" s="125">
        <v>2.282</v>
      </c>
      <c r="X142" s="125">
        <v>1.044</v>
      </c>
      <c r="Y142" s="125"/>
      <c r="Z142" s="119"/>
      <c r="AA142" s="134"/>
      <c r="AB142" s="134">
        <v>0.6</v>
      </c>
      <c r="AC142" s="134"/>
      <c r="AD142" s="134">
        <v>0.5</v>
      </c>
      <c r="AE142" s="134">
        <v>0.6</v>
      </c>
    </row>
    <row r="143" spans="20:31" x14ac:dyDescent="0.35">
      <c r="T143" s="142"/>
      <c r="U143" s="137" t="s">
        <v>261</v>
      </c>
      <c r="V143" s="137"/>
      <c r="W143" s="125">
        <v>1.6519999999999999</v>
      </c>
      <c r="X143" s="125">
        <v>0.92300000000000004</v>
      </c>
      <c r="Y143" s="125"/>
      <c r="Z143" s="119"/>
      <c r="AA143" s="134"/>
      <c r="AB143" s="134">
        <v>0.6</v>
      </c>
      <c r="AC143" s="134"/>
      <c r="AD143" s="134">
        <v>0.5</v>
      </c>
      <c r="AE143" s="134">
        <v>0.6</v>
      </c>
    </row>
    <row r="144" spans="20:31" x14ac:dyDescent="0.35">
      <c r="T144" s="142"/>
      <c r="U144" s="137" t="s">
        <v>262</v>
      </c>
      <c r="V144" s="137"/>
      <c r="W144" s="125">
        <v>1.542</v>
      </c>
      <c r="X144" s="125">
        <v>0.72599999999999998</v>
      </c>
      <c r="Y144" s="125"/>
      <c r="Z144" s="119"/>
      <c r="AA144" s="134"/>
      <c r="AB144" s="134">
        <v>0.6</v>
      </c>
      <c r="AC144" s="134"/>
      <c r="AD144" s="134">
        <v>0.5</v>
      </c>
      <c r="AE144" s="134">
        <v>0.6</v>
      </c>
    </row>
    <row r="145" spans="20:31" x14ac:dyDescent="0.35">
      <c r="T145" s="142"/>
      <c r="U145" s="137" t="s">
        <v>263</v>
      </c>
      <c r="V145" s="137"/>
      <c r="W145" s="125">
        <v>1.6519999999999999</v>
      </c>
      <c r="X145" s="125">
        <v>0.92300000000000004</v>
      </c>
      <c r="Y145" s="125"/>
      <c r="Z145" s="119"/>
      <c r="AA145" s="134"/>
      <c r="AB145" s="134">
        <v>0.6</v>
      </c>
      <c r="AC145" s="134"/>
      <c r="AD145" s="134">
        <v>0.5</v>
      </c>
      <c r="AE145" s="134">
        <v>0.6</v>
      </c>
    </row>
    <row r="146" spans="20:31" x14ac:dyDescent="0.35">
      <c r="T146" s="142"/>
      <c r="U146" s="137" t="s">
        <v>264</v>
      </c>
      <c r="V146" s="137"/>
      <c r="W146" s="125">
        <v>1.542</v>
      </c>
      <c r="X146" s="125">
        <v>0.72599999999999998</v>
      </c>
      <c r="Y146" s="125"/>
      <c r="Z146" s="119"/>
      <c r="AA146" s="134"/>
      <c r="AB146" s="134">
        <v>0.6</v>
      </c>
      <c r="AC146" s="134"/>
      <c r="AD146" s="134">
        <v>0.5</v>
      </c>
      <c r="AE146" s="134">
        <v>0.6</v>
      </c>
    </row>
    <row r="147" spans="20:31" x14ac:dyDescent="0.35">
      <c r="T147" s="142"/>
      <c r="U147" s="137" t="s">
        <v>265</v>
      </c>
      <c r="V147" s="137"/>
      <c r="W147" s="125">
        <v>0.442</v>
      </c>
      <c r="X147" s="125">
        <v>0.28899999999999998</v>
      </c>
      <c r="Y147" s="125"/>
      <c r="Z147" s="119"/>
      <c r="AA147" s="134"/>
      <c r="AB147" s="134">
        <v>0.6</v>
      </c>
      <c r="AC147" s="134"/>
      <c r="AD147" s="134">
        <v>0.5</v>
      </c>
      <c r="AE147" s="134">
        <v>0.6</v>
      </c>
    </row>
    <row r="148" spans="20:31" x14ac:dyDescent="0.35">
      <c r="T148" s="142"/>
      <c r="U148" s="137" t="s">
        <v>266</v>
      </c>
      <c r="V148" s="137"/>
      <c r="W148" s="125">
        <v>0.60499999999999998</v>
      </c>
      <c r="X148" s="125">
        <v>0.34399999999999997</v>
      </c>
      <c r="Y148" s="125"/>
      <c r="Z148" s="119"/>
      <c r="AA148" s="134"/>
      <c r="AB148" s="134">
        <v>0.6</v>
      </c>
      <c r="AC148" s="134"/>
      <c r="AD148" s="134">
        <v>0.5</v>
      </c>
      <c r="AE148" s="134">
        <v>0.6</v>
      </c>
    </row>
    <row r="149" spans="20:31" x14ac:dyDescent="0.35">
      <c r="T149" s="142"/>
      <c r="U149" s="137" t="s">
        <v>267</v>
      </c>
      <c r="V149" s="137"/>
      <c r="W149" s="125">
        <v>0.57599999999999996</v>
      </c>
      <c r="X149" s="125">
        <v>0.36699999999999999</v>
      </c>
      <c r="Y149" s="125"/>
      <c r="Z149" s="119"/>
      <c r="AA149" s="134"/>
      <c r="AB149" s="134">
        <v>0.6</v>
      </c>
      <c r="AC149" s="134"/>
      <c r="AD149" s="134">
        <v>0.5</v>
      </c>
      <c r="AE149" s="134">
        <v>0.6</v>
      </c>
    </row>
    <row r="150" spans="20:31" x14ac:dyDescent="0.35">
      <c r="T150" s="142"/>
      <c r="U150" s="137" t="s">
        <v>268</v>
      </c>
      <c r="V150" s="137"/>
      <c r="W150" s="125">
        <v>0.23100000000000001</v>
      </c>
      <c r="X150" s="125">
        <v>0.13300000000000001</v>
      </c>
      <c r="Y150" s="125"/>
      <c r="Z150" s="119"/>
      <c r="AA150" s="134"/>
      <c r="AB150" s="134">
        <v>0.6</v>
      </c>
      <c r="AC150" s="134"/>
      <c r="AD150" s="134">
        <v>0.5</v>
      </c>
      <c r="AE150" s="134">
        <v>0.6</v>
      </c>
    </row>
    <row r="151" spans="20:31" x14ac:dyDescent="0.35">
      <c r="T151" s="142"/>
      <c r="U151" s="137" t="s">
        <v>269</v>
      </c>
      <c r="V151" s="137"/>
      <c r="W151" s="125">
        <v>0.70199999999999996</v>
      </c>
      <c r="X151" s="125">
        <v>0.38700000000000001</v>
      </c>
      <c r="Y151" s="125"/>
      <c r="Z151" s="119"/>
      <c r="AA151" s="134"/>
      <c r="AB151" s="134">
        <v>0.6</v>
      </c>
      <c r="AC151" s="134"/>
      <c r="AD151" s="134">
        <v>0.5</v>
      </c>
      <c r="AE151" s="134">
        <v>0.6</v>
      </c>
    </row>
    <row r="152" spans="20:31" x14ac:dyDescent="0.35">
      <c r="T152" s="9"/>
      <c r="U152" s="151" t="s">
        <v>270</v>
      </c>
      <c r="V152" s="151"/>
      <c r="W152" s="125">
        <v>1.0740000000000001</v>
      </c>
      <c r="X152" s="125">
        <v>0.33400000000000002</v>
      </c>
      <c r="Y152" s="125"/>
      <c r="Z152" s="119"/>
      <c r="AA152" s="134"/>
      <c r="AB152" s="134">
        <v>0.6</v>
      </c>
      <c r="AC152" s="134"/>
      <c r="AD152" s="134">
        <v>0.5</v>
      </c>
      <c r="AE152" s="134">
        <v>0.6</v>
      </c>
    </row>
  </sheetData>
  <sheetProtection algorithmName="SHA-512" hashValue="d97D1ZCKQB1xEOfc5PQgvuZCUXCIuGwxmB9AUjFYoLrgSxdD3o8wVCFpd5ycq/ilpRyzKGJd9pdwOEQceHRlqw==" saltValue="m04qQBm4P9mjBqNjSEr62w==" spinCount="100000" sheet="1" selectLockedCells="1"/>
  <protectedRanges>
    <protectedRange sqref="C10:H19" name="Zufuhr"/>
    <protectedRange sqref="C43:F52 C28:F37" name="Zufuhr_1"/>
  </protectedRanges>
  <mergeCells count="83">
    <mergeCell ref="A1:N1"/>
    <mergeCell ref="J4:N4"/>
    <mergeCell ref="B64:D64"/>
    <mergeCell ref="B65:D65"/>
    <mergeCell ref="B66:D66"/>
    <mergeCell ref="C51:E51"/>
    <mergeCell ref="C52:E52"/>
    <mergeCell ref="C45:E45"/>
    <mergeCell ref="C46:E46"/>
    <mergeCell ref="C47:E47"/>
    <mergeCell ref="C48:E48"/>
    <mergeCell ref="C49:E49"/>
    <mergeCell ref="C50:E50"/>
    <mergeCell ref="F41:F42"/>
    <mergeCell ref="G41:H41"/>
    <mergeCell ref="I41:J41"/>
    <mergeCell ref="B67:D67"/>
    <mergeCell ref="B68:D68"/>
    <mergeCell ref="B69:D69"/>
    <mergeCell ref="M57:N58"/>
    <mergeCell ref="H58:K58"/>
    <mergeCell ref="H59:K59"/>
    <mergeCell ref="M59:N59"/>
    <mergeCell ref="H60:K60"/>
    <mergeCell ref="B62:D63"/>
    <mergeCell ref="E62:E63"/>
    <mergeCell ref="G55:G60"/>
    <mergeCell ref="H55:K55"/>
    <mergeCell ref="H56:K56"/>
    <mergeCell ref="H57:K57"/>
    <mergeCell ref="K41:L41"/>
    <mergeCell ref="C43:E43"/>
    <mergeCell ref="C44:E44"/>
    <mergeCell ref="C33:E33"/>
    <mergeCell ref="C34:E34"/>
    <mergeCell ref="C35:E35"/>
    <mergeCell ref="C36:E36"/>
    <mergeCell ref="C37:E37"/>
    <mergeCell ref="B41:E42"/>
    <mergeCell ref="K26:L26"/>
    <mergeCell ref="C28:E28"/>
    <mergeCell ref="C29:E29"/>
    <mergeCell ref="C30:E30"/>
    <mergeCell ref="C31:E31"/>
    <mergeCell ref="G23:J23"/>
    <mergeCell ref="B26:E27"/>
    <mergeCell ref="F26:F27"/>
    <mergeCell ref="G26:H26"/>
    <mergeCell ref="I26:J26"/>
    <mergeCell ref="C32:E32"/>
    <mergeCell ref="C17:E17"/>
    <mergeCell ref="C18:E18"/>
    <mergeCell ref="C19:E19"/>
    <mergeCell ref="C16:E16"/>
    <mergeCell ref="C14:E14"/>
    <mergeCell ref="C15:E15"/>
    <mergeCell ref="Y10:Z10"/>
    <mergeCell ref="C8:G8"/>
    <mergeCell ref="I8:J8"/>
    <mergeCell ref="K8:L8"/>
    <mergeCell ref="M8:N8"/>
    <mergeCell ref="O8:P8"/>
    <mergeCell ref="W8:X8"/>
    <mergeCell ref="Y8:Z8"/>
    <mergeCell ref="C11:E11"/>
    <mergeCell ref="C12:E12"/>
    <mergeCell ref="C13:E13"/>
    <mergeCell ref="C10:E10"/>
    <mergeCell ref="L6:N6"/>
    <mergeCell ref="W7:X7"/>
    <mergeCell ref="AA8:AB8"/>
    <mergeCell ref="AC8:AD8"/>
    <mergeCell ref="C9:E9"/>
    <mergeCell ref="Y7:Z7"/>
    <mergeCell ref="B3:N3"/>
    <mergeCell ref="D4:E4"/>
    <mergeCell ref="G4:I4"/>
    <mergeCell ref="D5:E5"/>
    <mergeCell ref="G5:I5"/>
    <mergeCell ref="J5:K5"/>
    <mergeCell ref="L5:N5"/>
    <mergeCell ref="G6:I6"/>
    <mergeCell ref="J6:K6"/>
  </mergeCells>
  <phoneticPr fontId="40" type="noConversion"/>
  <dataValidations count="4">
    <dataValidation type="list" allowBlank="1" showInputMessage="1" showErrorMessage="1" sqref="C10:E19" xr:uid="{3294FACA-259F-4189-82CD-940A4E05F0B8}">
      <formula1>Nutztiereliste</formula1>
    </dataValidation>
    <dataValidation type="list" allowBlank="1" showInputMessage="1" showErrorMessage="1" sqref="C28:E37 C43:E52" xr:uid="{648282E4-6F78-45BA-A3B7-70516E3D0065}">
      <formula1>org_Düngerliste</formula1>
    </dataValidation>
    <dataValidation type="list" allowBlank="1" showInputMessage="1" showErrorMessage="1" sqref="G10:G19" xr:uid="{873AAC2C-34AB-474F-8D3F-B6DB627D6C99}">
      <formula1>Dungart</formula1>
    </dataValidation>
    <dataValidation type="list" allowBlank="1" showInputMessage="1" showErrorMessage="1" sqref="H10:H19" xr:uid="{F25302C6-F11E-4B30-88B7-0B0D8644EBE8}">
      <formula1>Weideanteil</formula1>
    </dataValidation>
  </dataValidations>
  <pageMargins left="0.7" right="0.7" top="0.78740157499999996" bottom="0.78740157499999996" header="0.3" footer="0.3"/>
  <pageSetup paperSize="9" scale="6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E D A A B Q S w M E F A A C A A g A s W B J X C k X A v y m A A A A + A A A A B I A H A B D b 2 5 m a W c v U G F j a 2 F n Z S 5 4 b W w g o h g A K K A U A A A A A A A A A A A A A A A A A A A A A A A A A A A A h Y + x D o I w G I R f h X S n L S U x h v y U Q d 0 k M T E x r k 2 p 0 A D F 0 G J 5 N w c f y V c Q o 6 i b w w 1 3 9 w 1 3 9 + s N s r F t g o v q r e 5 M i i J M U a C M 7 A p t y h Q N 7 h Q u U c Z h J 2 Q t S h V M s L H J a I s U V c 6 d E 0 K 8 9 9 j H u O t L w i i N y D H f 7 m W l W o E + s P 4 P h 9 p Y J 4 x U i M P h N Y Y z H M W T 2 I I y T I H M M e T a f B E 2 L X 6 2 P y G s h s Y N v e K F C t c b I L M F 8 n 7 B H 1 B L A w Q U A A I A C A C x Y E l 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W B J X J i l S u 6 p A A A A 4 A A A A B M A H A B G b 3 J t d W x h c y 9 T Z W N 0 a W 9 u M S 5 t I K I Y A C i g F A A A A A A A A A A A A A A A A A A A A A A A A A A A A H W N P Q q D Q B C F e 2 H v M G w a A y J Y i 5 W E d I G g k E I s V p 0 Q c d 2 V 2 R E M 4 m 1 y k 1 w s G y R l X j P w f r 5 x 2 H J v D R T 7 T V I R i M A 9 F G E H p W p Q a 0 w g A 4 0 s A v C 6 z l / L O 6 e l R R 3 n M x E a v l k a G m u H 8 L h W F z V i J n 9 b W W 9 V b g 3 7 U h 3 t i I M 8 4 / t l O i R G g v I 5 S Y / z f Y 1 x S c q 4 u 6 U x t 3 o e j c / Q h f v L a F 1 l M S n N n h k B + w Q Y F 9 6 2 o w h 6 8 4 + c f g B Q S w E C L Q A U A A I A C A C x Y E l c K R c C / K Y A A A D 4 A A A A E g A A A A A A A A A A A A A A A A A A A A A A Q 2 9 u Z m l n L 1 B h Y 2 t h Z 2 U u e G 1 s U E s B A i 0 A F A A C A A g A s W B J X A / K 6 a u k A A A A 6 Q A A A B M A A A A A A A A A A A A A A A A A 8 g A A A F t D b 2 5 0 Z W 5 0 X 1 R 5 c G V z X S 5 4 b W x Q S w E C L Q A U A A I A C A C x Y E l c m K V K 7 q k A A A D g A A A A E w A A A A A A A A A A A A A A A A D j A Q A A R m 9 y b X V s Y X M v U 2 V j d G l v b j E u b V B L B Q Y A A A A A A w A D A M I A A A D Z 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a C A A A A A A A A D g 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h k M z U 2 N z h l L T d i Z W I t N G Y 3 Y y 0 5 M D d l L T B m O W Y 1 O T M 1 N T Q 2 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T Q x I i A v P j x F b n R y e S B U e X B l P S J G a W x s R X J y b 3 J D b 2 R l I i B W Y W x 1 Z T 0 i c 1 V u a 2 5 v d 2 4 i I C 8 + P E V u d H J 5 I F R 5 c G U 9 I k Z p b G x F c n J v c k N v d W 5 0 I i B W Y W x 1 Z T 0 i b D A i I C 8 + P E V u d H J 5 I F R 5 c G U 9 I k Z p b G x M Y X N 0 V X B k Y X R l Z C I g V m F s d W U 9 I m Q y M D I 2 L T A y L T A 5 V D E w O j M 1 O j A z L j Q y M j M 3 M D B a I i A v P j x F b n R y e S B U e X B l P S J G a W x s Q 2 9 s d W 1 u V H l w Z X M i I F Z h b H V l P S J z Q m c 9 P S I g L z 4 8 R W 5 0 c n k g V H l w Z T 0 i R m l s b E N v b H V t b k 5 h b W V z I i B W Y W x 1 Z T 0 i c 1 s m c X V v d D t T c G F s d G U 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Z W x s Z T E v Q X V 0 b 1 J l b W 9 2 Z W R D b 2 x 1 b W 5 z M S 5 7 U 3 B h b H R l M S w w f S Z x d W 9 0 O 1 0 s J n F 1 b 3 Q 7 Q 2 9 s d W 1 u Q 2 9 1 b n Q m c X V v d D s 6 M S w m c X V v d D t L Z X l D b 2 x 1 b W 5 O Y W 1 l c y Z x d W 9 0 O z p b X S w m c X V v d D t D b 2 x 1 b W 5 J Z G V u d G l 0 a W V z J n F 1 b 3 Q 7 O l s m c X V v d D t T Z W N 0 a W 9 u M S 9 U Y W J l b G x l M S 9 B d X R v U m V t b 3 Z l Z E N v b H V t b n M x L n t T c G F s d G U x L D B 9 J n F 1 b 3 Q 7 X S w m c X V v d D t S Z W x h d G l v b n N o a X B J b m Z v J n F 1 b 3 Q 7 O l t d f S I g L z 4 8 L 1 N 0 Y W J s Z U V u d H J p Z X M + P C 9 J d G V t P j x J d G V t P j x J d G V t T G 9 j Y X R p b 2 4 + P E l 0 Z W 1 U e X B l P k Z v c m 1 1 b G E 8 L 0 l 0 Z W 1 U e X B l P j x J d G V t U G F 0 a D 5 T Z W N 0 a W 9 u M S 9 U Y W J l b G x l M S 9 R d W V s b G U 8 L 0 l 0 Z W 1 Q Y X R o P j w v S X R l b U x v Y 2 F 0 a W 9 u P j x T d G F i b G V F b n R y a W V z I C 8 + P C 9 J d G V t P j x J d G V t P j x J d G V t T G 9 j Y X R p b 2 4 + P E l 0 Z W 1 U e X B l P k Z v c m 1 1 b G E 8 L 0 l 0 Z W 1 U e X B l P j x J d G V t U G F 0 a D 5 T Z W N 0 a W 9 u M S 9 U Y W J l b G x l M S 9 H Z S V D M y V B N G 5 k Z X J 0 Z X I l M j B U e X A 8 L 0 l 0 Z W 1 Q Y X R o P j w v S X R l b U x v Y 2 F 0 a W 9 u P j x T d G F i b G V F b n R y a W V z I C 8 + P C 9 J d G V t P j w v S X R l b X M + P C 9 M b 2 N h b F B h Y 2 t h Z 2 V N Z X R h Z G F 0 Y U Z p b G U + F g A A A F B L B Q Y A A A A A A A A A A A A A A A A A A A A A A A D a A A A A A Q A A A N C M n d 8 B F d E R j H o A w E / C l + s B A A A A K f U E d S Z H c U m 2 k w s S o r p T T Q A A A A A C A A A A A A A D Z g A A w A A A A B A A A A B n A e 3 R S E Z x + C Y 4 Q g r L I Q e 5 A A A A A A S A A A C g A A A A E A A A A O M 8 F 9 M y U s g N S u c i y v l e W C l Q A A A A t 9 c w n y A + q q f S w X i i g w N 6 s x c h 5 f o c E 1 H a g W N s T 4 o l J E b o z 7 / J I y i z U r g C Q L 5 r H e k H p R g k G O j V Z X i f i h H 1 Q s g S 8 p Q T l A A C N P r L p Q k 7 Q u y w e J Q U A A A A + N p N q F z k / p P V n u 9 x D k C Y Y G Q z P p M = < / D a t a M a s h u p > 
</file>

<file path=customXml/itemProps1.xml><?xml version="1.0" encoding="utf-8"?>
<ds:datastoreItem xmlns:ds="http://schemas.openxmlformats.org/officeDocument/2006/customXml" ds:itemID="{6F948B27-A704-4340-B21D-85440CC6946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8</vt:i4>
      </vt:variant>
    </vt:vector>
  </HeadingPairs>
  <TitlesOfParts>
    <vt:vector size="10" baseType="lpstr">
      <vt:lpstr>Anlage 5</vt:lpstr>
      <vt:lpstr>Berechnung Kontrollwert 170</vt:lpstr>
      <vt:lpstr>'Berechnung Kontrollwert 170'!Druckbereich</vt:lpstr>
      <vt:lpstr>Dungart</vt:lpstr>
      <vt:lpstr>eigene_Dünger</vt:lpstr>
      <vt:lpstr>Nutztierdaten</vt:lpstr>
      <vt:lpstr>Nutztiereliste</vt:lpstr>
      <vt:lpstr>org_Düngerliste</vt:lpstr>
      <vt:lpstr>organische_Dünger</vt:lpstr>
      <vt:lpstr>Weideanteil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Bedarfsrechner</dc:title>
  <dc:creator>Hahn</dc:creator>
  <cp:lastModifiedBy>Hahn, Frank (LLH)</cp:lastModifiedBy>
  <cp:lastPrinted>2026-02-09T12:20:33Z</cp:lastPrinted>
  <dcterms:created xsi:type="dcterms:W3CDTF">2017-02-23T19:00:48Z</dcterms:created>
  <dcterms:modified xsi:type="dcterms:W3CDTF">2026-02-10T15:12:16Z</dcterms:modified>
</cp:coreProperties>
</file>